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P\Documents\Projet BM\2022\PTAB 2022\PTAB 2022 Revise par AUA\2023\"/>
    </mc:Choice>
  </mc:AlternateContent>
  <bookViews>
    <workbookView showHorizontalScroll="0" showVerticalScroll="0" showSheetTabs="0" xWindow="0" yWindow="0" windowWidth="22560" windowHeight="9144"/>
  </bookViews>
  <sheets>
    <sheet name="PTAB 2022 DAQES FINAL 27112 vf" sheetId="18"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83" i="18" l="1"/>
  <c r="W284" i="18" s="1"/>
  <c r="W278" i="18"/>
  <c r="W153" i="18" l="1"/>
  <c r="W29" i="18" l="1"/>
  <c r="W22" i="18"/>
  <c r="W85" i="18"/>
  <c r="W115" i="18"/>
  <c r="W64" i="18"/>
  <c r="AC10" i="18"/>
  <c r="AD10" i="18" s="1"/>
  <c r="AC12" i="18"/>
  <c r="AC13" i="18"/>
  <c r="AD13" i="18" s="1"/>
  <c r="AC16" i="18"/>
  <c r="AC17" i="18"/>
  <c r="AC18" i="18"/>
  <c r="AC19" i="18"/>
  <c r="AC20" i="18"/>
  <c r="AC24" i="18"/>
  <c r="AC25" i="18"/>
  <c r="AC26" i="18"/>
  <c r="AC27" i="18"/>
  <c r="AC31" i="18"/>
  <c r="AC32" i="18"/>
  <c r="AC33" i="18"/>
  <c r="AC34" i="18"/>
  <c r="AC35" i="18"/>
  <c r="AC36" i="18"/>
  <c r="AD41" i="18"/>
  <c r="AD42" i="18"/>
  <c r="AD43" i="18"/>
  <c r="AD44" i="18"/>
  <c r="AD45" i="18"/>
  <c r="AD46" i="18"/>
  <c r="AD47" i="18"/>
  <c r="AD48" i="18"/>
  <c r="AD49" i="18"/>
  <c r="AD50" i="18"/>
  <c r="AD51" i="18"/>
  <c r="AD52" i="18"/>
  <c r="AD53" i="18"/>
  <c r="AD68" i="18"/>
  <c r="AD69" i="18"/>
  <c r="AD70" i="18"/>
  <c r="AC71" i="18"/>
  <c r="AD71" i="18" s="1"/>
  <c r="AD72" i="18"/>
  <c r="AD73" i="18"/>
  <c r="AD75" i="18"/>
  <c r="AD76" i="18"/>
  <c r="AD77" i="18"/>
  <c r="AD78" i="18"/>
  <c r="AD79" i="18"/>
  <c r="AD87" i="18"/>
  <c r="AD88" i="18"/>
  <c r="AD89" i="18"/>
  <c r="AD92" i="18"/>
  <c r="AD93" i="18"/>
  <c r="AD94" i="18"/>
  <c r="AD119" i="18"/>
  <c r="AD124" i="18"/>
  <c r="AD127" i="18"/>
  <c r="AD128" i="18"/>
  <c r="AC129" i="18"/>
  <c r="AD129" i="18" s="1"/>
  <c r="AD130" i="18"/>
  <c r="AD131" i="18"/>
  <c r="AC132" i="18"/>
  <c r="AD132" i="18" s="1"/>
  <c r="AC133" i="18"/>
  <c r="AD133" i="18" s="1"/>
  <c r="AD134" i="18"/>
  <c r="AD135" i="18"/>
  <c r="AD136" i="18"/>
  <c r="AD139" i="18"/>
  <c r="AD143" i="18"/>
  <c r="AD144" i="18"/>
  <c r="AD145" i="18"/>
  <c r="W268" i="18"/>
  <c r="W37" i="18" l="1"/>
  <c r="W167" i="18"/>
  <c r="W179" i="18"/>
  <c r="W180" i="18" s="1"/>
  <c r="W191" i="18"/>
  <c r="W236" i="18"/>
  <c r="W244" i="18"/>
  <c r="W257" i="18"/>
  <c r="W279" i="18" s="1"/>
  <c r="W145" i="18"/>
  <c r="W144" i="18"/>
  <c r="W143" i="18"/>
  <c r="W139" i="18"/>
  <c r="W136" i="18"/>
  <c r="W135" i="18"/>
  <c r="W134" i="18"/>
  <c r="W133" i="18"/>
  <c r="W132" i="18"/>
  <c r="W131" i="18"/>
  <c r="W130" i="18"/>
  <c r="W129" i="18"/>
  <c r="W128" i="18"/>
  <c r="W127" i="18"/>
  <c r="W124" i="18"/>
  <c r="W119" i="18"/>
  <c r="AI118" i="18"/>
  <c r="AJ118" i="18" s="1"/>
  <c r="W94" i="18"/>
  <c r="W93" i="18"/>
  <c r="W92" i="18"/>
  <c r="W89" i="18"/>
  <c r="W88" i="18"/>
  <c r="W87" i="18"/>
  <c r="W79" i="18"/>
  <c r="W78" i="18"/>
  <c r="W77" i="18"/>
  <c r="W76" i="18"/>
  <c r="W75" i="18"/>
  <c r="W73" i="18"/>
  <c r="W72" i="18"/>
  <c r="W71" i="18"/>
  <c r="W70" i="18"/>
  <c r="W69" i="18"/>
  <c r="W68" i="18"/>
  <c r="W53" i="18"/>
  <c r="W52" i="18"/>
  <c r="W51" i="18"/>
  <c r="W50" i="18"/>
  <c r="W49" i="18"/>
  <c r="W48" i="18"/>
  <c r="W47" i="18"/>
  <c r="W46" i="18"/>
  <c r="W45" i="18"/>
  <c r="W44" i="18"/>
  <c r="W43" i="18"/>
  <c r="W42" i="18"/>
  <c r="W41" i="18"/>
  <c r="W80" i="18" l="1"/>
  <c r="AD142" i="18"/>
  <c r="AC11" i="18"/>
  <c r="W14" i="18"/>
  <c r="W38" i="18" s="1"/>
  <c r="W95" i="18"/>
  <c r="W120" i="18"/>
  <c r="AD118" i="18"/>
  <c r="AD126" i="18"/>
  <c r="AD121" i="18"/>
  <c r="AD123" i="18"/>
  <c r="W125" i="18"/>
  <c r="W146" i="18"/>
  <c r="W56" i="18"/>
  <c r="W65" i="18" s="1"/>
  <c r="W90" i="18"/>
  <c r="W137" i="18"/>
  <c r="W116" i="18" l="1"/>
  <c r="AD138" i="18"/>
  <c r="AF118" i="18" s="1"/>
  <c r="W141" i="18"/>
  <c r="W168" i="18" s="1"/>
  <c r="W285" i="18" s="1"/>
</calcChain>
</file>

<file path=xl/comments1.xml><?xml version="1.0" encoding="utf-8"?>
<comments xmlns="http://schemas.openxmlformats.org/spreadsheetml/2006/main">
  <authors>
    <author>Schenineda</author>
    <author>tc={65C8DE5A-B1CB-4626-A92D-E28817B6D525}</author>
    <author>tc={95C09757-3C90-4DFC-93D6-14186FE900CB}</author>
    <author>tc={03C33C91-0730-466C-ACFE-58CFF6C85EC9}</author>
    <author>tc={0A27958F-B153-4701-82EE-21824542CF0E}</author>
    <author>tc={EC6F6F81-988F-4CFE-ACC4-1589A18B3E28}</author>
    <author>tc={C2AA005D-2EE2-4658-AAED-8417E9C490DC}</author>
    <author>tc={6A104DE8-5469-479C-88F0-6D972F2D0346}</author>
    <author>tc={6406D678-247E-48C3-A2C0-9E4E3EF8E547}</author>
    <author>tc={1231D082-6B2E-4627-B0AB-6AFE3281A682}</author>
    <author>tc={842A0332-EBA0-4B6F-BEE3-5E66372AE7E7}</author>
    <author>tc={8492B875-469A-4440-B24B-3DFEB7054FAC}</author>
    <author>tc={DC2390B9-8EFA-48AF-980B-A7B4260510F4}</author>
    <author>tc={2C16F011-B8D7-4372-BC42-5BDE482A790E}</author>
    <author>tc={F5CDDDA6-8D30-4C45-9DAA-4EB045B8488D}</author>
    <author>tc={268317F8-8B57-43CA-85E3-24410AC0DCF7}</author>
    <author>tc={C8AC5A09-964B-40B4-90E1-1C431FC2E7D9}</author>
    <author>tc={D0BBB929-505A-4A6F-B37F-755E95ADD67E}</author>
    <author>tc={92B71B21-1EB1-4BD9-857F-37B86223F393}</author>
    <author>tc={611D05A1-1452-43C3-A496-36B0690BCEBC}</author>
    <author>tc={A53353D4-3AAB-4B43-8806-7AEFD6E14B53}</author>
    <author>tc={0CF6AB3D-3E88-411E-81D3-D8396DB32559}</author>
    <author>tc={36360ECD-A753-4EDD-9541-644B237F5C9D}</author>
    <author>tc={AC697F87-7283-4CD5-A00A-DE159A2D9085}</author>
    <author>tc={59CAB3DA-8A0E-49FC-8529-83C08AA6946C}</author>
    <author>tc={FC0923A6-D578-48BF-B346-42E99EB6A0C4}</author>
    <author>tc={93A17FF6-8AD2-448C-B5D9-6B72EB08A6B1}</author>
    <author>tc={7A0A1E9C-1AAE-4975-A061-A3A6663A5F52}</author>
  </authors>
  <commentList>
    <comment ref="V6" authorId="0" shapeId="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A35"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préciser la cible à sensibiliser. S'agit il d'une formation ou d'une sensibilisation. préciser le nombre de personnes concernées.</t>
        </r>
      </text>
    </comment>
    <comment ref="U3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reformuler le résultat. Combien de personnes sont sensibilitées?</t>
        </r>
      </text>
    </comment>
    <comment ref="U52"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Il faut préciser le nombre de projets de recherche en partenariat qu'on entend développer.</t>
        </r>
      </text>
    </comment>
    <comment ref="A58"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Le calendrier de mise en oeuvre de cette activité tout comme celui des activités qui la suivent ne sont pas précisés.</t>
        </r>
      </text>
    </comment>
    <comment ref="U71"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 d'enseignants à former.</t>
        </r>
      </text>
    </comment>
    <comment ref="U72"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à chaque fois préciser le nombre.</t>
        </r>
      </text>
    </comment>
    <comment ref="B78"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reformuler le résultat.</t>
        </r>
      </text>
    </comment>
    <comment ref="U88"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préciser le nombre de partenariats envisagés.</t>
        </r>
      </text>
    </comment>
    <comment ref="U92"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Le nombre d'étudiants envisagés doit être précisé.</t>
        </r>
      </text>
    </comment>
    <comment ref="U100"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03"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04"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0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06"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08"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 de documents à éditer</t>
        </r>
      </text>
    </comment>
    <comment ref="U111"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14"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32"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U133"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A171" authorId="2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 envisagé.</t>
        </r>
      </text>
    </comment>
    <comment ref="A175" authorId="2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Préciser le nombre</t>
        </r>
      </text>
    </comment>
    <comment ref="A249" authorId="2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Au niveau du calendrier, il faut s'assurer que cette activité soit menée pendant les premiers trois mois par exemple. Elle devrait faire partie du plan d'accélération.</t>
        </r>
      </text>
    </comment>
    <comment ref="U249" authorId="2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Compte tenu de l'importance que l'AUA tient sur la communication, cette partie doit être revue avec des détails et le budget conséquent affecté.
Reply:
    Il faudra également inclure les brochures et les fiches descriptives</t>
        </r>
      </text>
    </comment>
    <comment ref="A251" authorId="2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Bien vouloir ajouter d'autres réseaux sociaux (facebook, twitter par exempleà</t>
        </r>
      </text>
    </comment>
    <comment ref="B251" authorId="2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Définir la fréquence pour poster les informations dans les réseaux sociaux, par exemple 3 posts par semaine</t>
        </r>
      </text>
    </comment>
    <comment ref="B259" authorId="2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L'animation du site web doit faire partie d'une stratégie de communication à élaborer.  Définir la fréquence d'animation. Par exemple, au moins 3 posts sont faits par mois et puis une révision annuelle du site.</t>
        </r>
      </text>
    </comment>
    <comment ref="U260" authorId="2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Toujours préciser le nombre de réunions envisagées pour l'année</t>
        </r>
      </text>
    </comment>
  </commentList>
</comments>
</file>

<file path=xl/sharedStrings.xml><?xml version="1.0" encoding="utf-8"?>
<sst xmlns="http://schemas.openxmlformats.org/spreadsheetml/2006/main" count="1062" uniqueCount="652">
  <si>
    <t>Nom du centre</t>
  </si>
  <si>
    <t>CEFORGRIS</t>
  </si>
  <si>
    <t>Institution</t>
  </si>
  <si>
    <t>Université Joseph KI-ZERBO</t>
  </si>
  <si>
    <t>Dans les délais prévus</t>
  </si>
  <si>
    <t>Pays</t>
  </si>
  <si>
    <t>BURKINA FASO</t>
  </si>
  <si>
    <t>Leader du centre</t>
  </si>
  <si>
    <t>Seindira MAGNINI</t>
  </si>
  <si>
    <t>En retard sur le programme</t>
  </si>
  <si>
    <t>Plan de travail annuel (mois XXX-mois XXX, année)</t>
  </si>
  <si>
    <t>PTA DU 1er JANVIER AU 31 DECEMBRE 2022</t>
  </si>
  <si>
    <t>Activités du plan de travail</t>
  </si>
  <si>
    <t>Description</t>
  </si>
  <si>
    <t xml:space="preserve">Contribution des partenaires (le cas échéant)
</t>
  </si>
  <si>
    <t>2022 Y3Q1</t>
  </si>
  <si>
    <t>2022 Y3Q2</t>
  </si>
  <si>
    <t>2022 Y3Q3</t>
  </si>
  <si>
    <t>2022 Y3Q4</t>
  </si>
  <si>
    <t xml:space="preserve">Etapes / Résultats
</t>
  </si>
  <si>
    <t xml:space="preserve">Si NOUVEAU, fournir une justification
</t>
  </si>
  <si>
    <t>Budget estimé ($)</t>
  </si>
  <si>
    <t>Estimation des recettes ($)</t>
  </si>
  <si>
    <t>Contribution du partenaire ($)</t>
  </si>
  <si>
    <t>Responsable</t>
  </si>
  <si>
    <t>Jan</t>
  </si>
  <si>
    <t>Feb</t>
  </si>
  <si>
    <t>Mar</t>
  </si>
  <si>
    <t>Avr</t>
  </si>
  <si>
    <t>Mai</t>
  </si>
  <si>
    <t>Jui</t>
  </si>
  <si>
    <t>Jul</t>
  </si>
  <si>
    <t>Aout</t>
  </si>
  <si>
    <t>Sep</t>
  </si>
  <si>
    <t>Oct</t>
  </si>
  <si>
    <t>Nov</t>
  </si>
  <si>
    <t>Dec</t>
  </si>
  <si>
    <t xml:space="preserve">Action 1:   FORMATION </t>
  </si>
  <si>
    <t>Sous-action 1a:Dévelloppement de la formation doctorale</t>
  </si>
  <si>
    <t>Activité 1a1: Développer des curricula pour les formations doctorales du CEFORGRIS</t>
  </si>
  <si>
    <t>Frais de mission des participants, reprographie de documents et frais de communication; pause café renforcée et location de salle; 10 curricula de spécialités thématiques</t>
  </si>
  <si>
    <t>Les curricula des formations doctorales du CEFORGRIS sont développés</t>
  </si>
  <si>
    <t>le programme doctoral n'était pas encore développé</t>
  </si>
  <si>
    <t>coordonnateur adjoint</t>
  </si>
  <si>
    <t>Activité 1a2: Développer le programme doctoral du CEFORGRIS</t>
  </si>
  <si>
    <t>TDR; reprographie</t>
  </si>
  <si>
    <t>Le programme doctoral du CEFORGRIS est développé</t>
  </si>
  <si>
    <t xml:space="preserve">Activité 1a3: Assurer le recrutement des étudiants doctorants au niveau national et régional  </t>
  </si>
  <si>
    <t>TDR; communication;</t>
  </si>
  <si>
    <t>le recrutement des étudiants doctorants au niveau national et régional  est effective</t>
  </si>
  <si>
    <t>Activité 1a4: Assurer les inscriptions, les enseignements et validations des projets de recherche des étudiants en PhD</t>
  </si>
  <si>
    <t>TDR; communication; pause café et déjeuner</t>
  </si>
  <si>
    <t>Les inscriptions, les enseignements et les validations des projets de recherche des étudiants en PhD est réalisées</t>
  </si>
  <si>
    <t>Sous-Action 1b: Développement des formations de niveau Master</t>
  </si>
  <si>
    <t>Activité 1b1: (Activité 3.A.1 de 2021) Développer des curricula pour des formations en Master au CEFORGRIS</t>
  </si>
  <si>
    <t>Frais de mission des participants, reprographie de documents et frais de communication; pause café renforcée et location de salle; 5 curricula</t>
  </si>
  <si>
    <t>les curricula des formations en Master au CEFORGRIS sont élaborés</t>
  </si>
  <si>
    <t>Activité 1b2: (Activité 3.A.5 de 2021) Octroyer des bourses de Master CEFORGRIS</t>
  </si>
  <si>
    <t>TDR; sélection des candidats admis</t>
  </si>
  <si>
    <t xml:space="preserve">20 bourses régionales (100000 FCFA/étudiant(e)) et 50 bourses nationales (500000 FCFA/étudiant(e)) sont octroyées aux étudiants des Masters du CEFORGRIS  </t>
  </si>
  <si>
    <t>Activité 1b3: Mobiliser des fonds par la réception des frais d’inscription aux formations en masters au CEFORGRIS</t>
  </si>
  <si>
    <t>Des fonds sont mobilisés grâce à la réception des frais d'inscriptions aux formations en masters du CEFORGRIS</t>
  </si>
  <si>
    <t>Actibité 1b4: (Activité 3.A.2.2 de 2021) Organiser les formations de Master au niveau national et régional du CEFORGRIS</t>
  </si>
  <si>
    <t>Les formations de Master au niveau national et régional du ceforgris sont organisées</t>
  </si>
  <si>
    <t>Activité 1b5: (Activité  3.A.3 de 2021) Assurer le recrutement des étudiants et apprenants au niveau national et régional  Master du CEFORGRIS</t>
  </si>
  <si>
    <t>Le recrutement des étudiants et apprenants au niveau national et régional  des Masters du ceforgris sont recrutés</t>
  </si>
  <si>
    <t>Activité 1b6: (Activité 3.A.4 de 2021) Assurer les inscriptions, les enseignements et validations des projets de recherche des étudiants en Master du CEFORGRIS</t>
  </si>
  <si>
    <t>Les inscriptions, les enseignements et validations des projets de recherche des étudiants en Master du ceforgris sont effectives</t>
  </si>
  <si>
    <t>Sous-Action 1c: Développement des formations de courte durée</t>
  </si>
  <si>
    <t>Activité 1c2: (Activité 3.A.5  de 2021) Octroyer des bourses formation courte durée CEFORGRIS</t>
  </si>
  <si>
    <t>20 bourses régionales et 50 bourses nationales de formation de courte durée du CEFORGRIS sont octroyés à raison de 350000FCFA par bourse</t>
  </si>
  <si>
    <t>Activité 1c3:  Mobiliser des fonds par la réception des frais d’inscription aux formations courte durée au CEFORGRIS</t>
  </si>
  <si>
    <t>Des fonds sont mobilisés grâce à la réception des frais d’inscription aux formations courte durée au CEFORGRIS</t>
  </si>
  <si>
    <t>Activité 1c4: (Activité 3.A.2.1 de 2021) Organiser les formations de courte durée au niveau national et régional du ceforgris</t>
  </si>
  <si>
    <t>Des formations de courte durée au niveau national et régional du ceforgris sont organisées</t>
  </si>
  <si>
    <t>Activité 1c5: (Activité 3.A.3 de 2021) Assurer le recrutement des étudiants et apprenants au niveau national et régional  Courte durée du ceforgris</t>
  </si>
  <si>
    <t>Le recrutement des étudiants et apprenants au niveau national et régional  Master du ceforgris sont réalisées</t>
  </si>
  <si>
    <t>Sous-Action 1d: Renforcement des capacités des membres du CEFORGRIS en RSE</t>
  </si>
  <si>
    <t>Activité 1d1: Sensibiliser le personnel du CEFORGRIS au respect de l’hygiène publique et des règles de gestion des nuisances sonores</t>
  </si>
  <si>
    <t>TDR; honoraire formateur; location de la salle; pause café; pause déjeuner; couverture médiatique; kits participants</t>
  </si>
  <si>
    <t>Le personnel du CEFORGRIS est sensibilisé au respect de l’hygiène publique et des règles de gestion des nuisances sonores</t>
  </si>
  <si>
    <t xml:space="preserve">début mise en œuvre de sauvegarde environnementale et sociale en lien avec emmenagement du Centre dans ses locaux </t>
  </si>
  <si>
    <t>Coordonnateur</t>
  </si>
  <si>
    <t>Activité 1d2: Sensibiliser les partenaires sur les mesures de respects des espaces utilisés par le CEFORGRIS</t>
  </si>
  <si>
    <t>Les partenaires sont sensibilisés sur les mesures de respects des espaces utilisés par le CEFORGRIS</t>
  </si>
  <si>
    <t>Activité 1d3: Diffuser les mesures de respects des espaces utilisés ou occupés par le CEFORGRIS</t>
  </si>
  <si>
    <t>TDR; diffuser les mesures (confection d'affiches; réseaux sociaux; site web, etc,)</t>
  </si>
  <si>
    <t>Les mesures de respects des espaces utilisés ou occupés par le CEFORGRIS sont diffusées</t>
  </si>
  <si>
    <t>Activité 1d4: Installer le système de collecte, de tri et d’évacuation des déchets (matériel usé, papier, plastiques, cartouche d'encre et de résidus divers) vers les centres de traitement et de récupération appropriés</t>
  </si>
  <si>
    <t>TDR; achat du matériel de collecte et de tri (poubelles, bac, matériel de netoyage; installation du matériel dans les spaces utilisés par le ceforgris; suivi-évaluation du système de collecte et de tri</t>
  </si>
  <si>
    <t>Le système de collecte, de tri et d’évacuation des déchets (matériel usé, papier, plastiques, cartouche d'ancre et de résidus divers) vers les centres de traitement et de récupération appropriés est installé</t>
  </si>
  <si>
    <t xml:space="preserve">Activité 1d5: Sensibiliser tous les étudiants du CEFORGRIS sur les mesures de protection de la faune et de la flore avant leur sortie sur de terrain </t>
  </si>
  <si>
    <t>Tous les étudiants du CEFORGRIS sont sensibilisés sur les mesures de protection de la faune et de la flore avant leur sortie de terrain</t>
  </si>
  <si>
    <t>Activité 1d6: Programmer le renouvellement et la maintenance du matériel roulant du CEFORGRIS</t>
  </si>
  <si>
    <t>TDR; planification d'une session de 6 personnes, pause café et pause déjeuner</t>
  </si>
  <si>
    <t>Le renouvellement et la maintenance du matériel roulant du CEFORGRIS est programmés</t>
  </si>
  <si>
    <t>TOTAUX</t>
  </si>
  <si>
    <t>Action 2: RECHERCHE</t>
  </si>
  <si>
    <t>Sous-Action 2a: Développer la production scientifique du CEFORGRIS</t>
  </si>
  <si>
    <t>début de mise en œuvre du plan de recherche du Centre</t>
  </si>
  <si>
    <t>Coordonnateur adjoint</t>
  </si>
  <si>
    <t>Activité 2a3: Opérationnaliser les partenariats académiques nationaux</t>
  </si>
  <si>
    <t>TDR; élaborer les différentes conventions  et autres documents administratifs</t>
  </si>
  <si>
    <t>Les partenariats académiques nationaux sont opérationnels</t>
  </si>
  <si>
    <t>Activité 2a4: Elaborer des modèles de financement de la recherche des étudiants (master, doctorat), des postdoctorants, individuel et en équipe</t>
  </si>
  <si>
    <t xml:space="preserve">TDR; Frais de mission des participants, reprographie de documents et frais de communication; pause café renforcée et location de salle; </t>
  </si>
  <si>
    <t>Des modèles de financement de la recherche des étudiants (master, doctorat), des postdoctorants, individuel et en équipe sont élaborés</t>
  </si>
  <si>
    <t>Activité 2a5: Opérationnaliser des programmes de recherche</t>
  </si>
  <si>
    <t>TDR; animation (présentation de travaux en cours, séminaires, etc)</t>
  </si>
  <si>
    <t>Les programmes de recherche du CEFORGRIS sont opérationnels</t>
  </si>
  <si>
    <t>Activité 2a7: Prendre en charge des frais de publications</t>
  </si>
  <si>
    <t xml:space="preserve">TDR; </t>
  </si>
  <si>
    <t>Les frais de publications sont pris en charge</t>
  </si>
  <si>
    <t>Activité 2a8: Assurer l'animation scientifique du Centre (Organisation de séminaires, Atelier scientifiques, tables rondes, colloques, symposiums, ect)</t>
  </si>
  <si>
    <t>L'animation scientifique du Centre (Organisation de séminaires, Atelier scientifiques, tables rondes, colloques, symposiums, ect) est effective</t>
  </si>
  <si>
    <t>Activité 2a9: Participer à des rencontres scientifiques internationales</t>
  </si>
  <si>
    <t>TDR; 5billets d'avion</t>
  </si>
  <si>
    <t>Des membres académiques du CEFORGRIS ont participé à des rencontres scientifiques internationales</t>
  </si>
  <si>
    <t>Activité 2a11: Octroyer des frais de recherche aux étudiants en Master</t>
  </si>
  <si>
    <t>Des bourses sont octroyées aux étudiants des Masters du CEFORGRIS</t>
  </si>
  <si>
    <t>Activité 2a12: Octroyer des frais de recherche aux étudiants doctorants</t>
  </si>
  <si>
    <t xml:space="preserve">TDR; 5 bourses doctorales; </t>
  </si>
  <si>
    <t>Des bourses sont octroyées aux étudiants doctorants du CEFORGRIS</t>
  </si>
  <si>
    <t>Activité 2a14: Préparation lancement des appels à projets de recherche dans les programmes de recherche</t>
  </si>
  <si>
    <t>TDR; ateliers de développement des appels; ateliers d'élaboration de projets d'équipe</t>
  </si>
  <si>
    <t>Le lancement des appels à projets de recherche dans les programmes de recherche sont prêts</t>
  </si>
  <si>
    <t>Activité 2a15: Mettre en place d'un dispositif  de soutien aux chercheurs ayant publiés dans des révues reconnues par l'AUA et la Banque Mondiale</t>
  </si>
  <si>
    <t>TDR; modèles de soutien</t>
  </si>
  <si>
    <t>Un dispositif  de soutien aux chercheurs ayant publiés dans des révues reconnues par l'AUA et la Banque Mondiale est mis en place</t>
  </si>
  <si>
    <t>Activité 2a16: Organiser une session du conseil scientifique international (CSI) du CEFORGRIS</t>
  </si>
  <si>
    <t>Préparation de la plateforme en ligne ;organisation ;télécommunication ; Secrétariat/Reprographie</t>
  </si>
  <si>
    <t>La session du conseil scientifique international (CSI) du CEFORGRIS est tenue</t>
  </si>
  <si>
    <t>Activité 2a17: Développer des projets de recherche en partenariat avec les partenaires académiques nationaux, régionaux et internationaux</t>
  </si>
  <si>
    <t>TDR; 5 projets d'équipes régionaux</t>
  </si>
  <si>
    <t>9 projets de recherche en partenariat avec les partenaires académiques nationaux, régionaux et internationaux sont développés</t>
  </si>
  <si>
    <t>Activité 2a18: Organiser une conférence publique annuelle sur les thématiques de la gestion des risques sociaux</t>
  </si>
  <si>
    <t xml:space="preserve">TDR; invitations spécialiste; </t>
  </si>
  <si>
    <t>Une conférence publique annuelle sur les thématiques de la gestion des risques sociaux est organisée</t>
  </si>
  <si>
    <t>Activité 2a21: Opérationnaliser des réseaux thématiques nationaux</t>
  </si>
  <si>
    <t xml:space="preserve">TDR; 1 projet d'équipe par réseau </t>
  </si>
  <si>
    <t>partenariat académique</t>
  </si>
  <si>
    <t>TDR; 1 projet d'équipe avec 3 doctorants et 10 Masters; 3 billets d'avion</t>
  </si>
  <si>
    <t>Activité 2a23: Mettre en place des pôles régionaux du CEFORGRIS dans en Afrique de l'Ouest et Centrale</t>
  </si>
  <si>
    <t xml:space="preserve">TDR; Atelier régional 10 invités; 4 missions dans les pays de 5 personnes; </t>
  </si>
  <si>
    <t>partenariat académiques</t>
  </si>
  <si>
    <t>Sous-Action 2b: Construction des infrastructures du CEFORGRIS</t>
  </si>
  <si>
    <t>Activité 2b1: (Activité de l'ILD 4.3 2021) Etudes d’impact environnemental et social de la construction du bâtiment du CEFORGRIS</t>
  </si>
  <si>
    <t xml:space="preserve">TDR, lancer les avis d'appel d'offre, signer le contrat avec le consultant retenu, valider le rapport </t>
  </si>
  <si>
    <t>Activité 2b2: Etudes architecturales de la  construction du bâtiment du CEFORGRIS</t>
  </si>
  <si>
    <t xml:space="preserve">Activité 2b3: (Activité de l'ILD 4.3 2021) Etudes d’ingénierie pour la construction du bâtiment CEFORGRIS </t>
  </si>
  <si>
    <t>Activité 2b4: (Activité de l'ILD 4.3 2021) Etudes géotechnique pour la construction du bâtiment du CEFORGRIS</t>
  </si>
  <si>
    <t>Activité 2b5: (Activité de l'ILD 4.3 2021) Etudes de sécurité incendie de la  construction du bâtiment du CEFORGRIS</t>
  </si>
  <si>
    <t>Activité 2b8 : Location de salles de cours pour les Masters du CEFORGRIS</t>
  </si>
  <si>
    <t>TDR, suivre les démarches au niveau de l'université, procéder à l'évaluation des salles par les services compétents, signer le contrat de bail</t>
  </si>
  <si>
    <t>Des salles de cours sont disponibles pour les 5 masters du CEFORGRIS</t>
  </si>
  <si>
    <t>Action 3:  EQUITE ET ATTRACTIVITE</t>
  </si>
  <si>
    <t>Sous-Action 3a: Préparation à l'accréditation des offres du CEFORGRIS</t>
  </si>
  <si>
    <t>Activité 3a1: Organiser les sessions du comité de montage des dossiers d’homologation du CAMES pour les nouveaux programmes</t>
  </si>
  <si>
    <t>honoraires équipe technique restreinte; frais atelier de l'équipe restreinte; atelier de l'équipe élargie; Secrétariat/Reprographie</t>
  </si>
  <si>
    <t>Le Comité de montage des dossiers d’homologation du CAMES pour les nouveaux programmes a tenu ses sessions</t>
  </si>
  <si>
    <t>Activité 3a2: Tenir les sessions de la cellule d’assurance qualité au CEFORGRIS</t>
  </si>
  <si>
    <t>La cellule d’assurance qualité au CEFORGRIS a tenu ses sessions</t>
  </si>
  <si>
    <t xml:space="preserve">Activité 3a3: Tenir les sessions du comité pour l’accréditation international, élaborer le dossier d’accréditation et vérifier la conformation des nouveaux programmes du CEFORGRIS avec les normes internationales </t>
  </si>
  <si>
    <t>Le comité pour l’accréditation internationale a tenu sessions, l'élaboration du dossier d’accréditation et la vérification de la conformité des nouveaux programmes du CEFORGRIS selon les normes internationales est effective</t>
  </si>
  <si>
    <t>Activité 3a4: Former les enseignants en éducation numérique</t>
  </si>
  <si>
    <t>30  enseignants du CEFORGRIS et de l'UJKZ sont formés en éducation numérique</t>
  </si>
  <si>
    <t>le centre de compétence numérique vient d'être crée</t>
  </si>
  <si>
    <t xml:space="preserve">Activité 3a5: Produire des supports pédagogiques et d’information sur les offres de formations </t>
  </si>
  <si>
    <t xml:space="preserve">Frais de mission des participants, reprographie de documents et frais de communication; pause café renforcée et location de salle; </t>
  </si>
  <si>
    <t xml:space="preserve">200 supports pédagogiques et d’information sur les offres de formations sont produites </t>
  </si>
  <si>
    <t>les offres de formations viennent d'être validé cette année</t>
  </si>
  <si>
    <t>Activité 3a6:  produire des documents de procédures et de suivi des enseignements ;des évaluations et des statistiques)</t>
  </si>
  <si>
    <t>Des documents de procédures et de suivi des enseignements ;des évaluations et des statistiques sont produites</t>
  </si>
  <si>
    <t>Activité 3a7: Préparer le processus d'accréditation nationale des Masters du CEFORGRIS</t>
  </si>
  <si>
    <t>TDR, frais de préparation</t>
  </si>
  <si>
    <t xml:space="preserve"> Activité 3a8 Accréditer  5 Masters au niveau national</t>
  </si>
  <si>
    <t>frais d'accréditation; TDR</t>
  </si>
  <si>
    <t>2 Masters sont accrédités au niveau national</t>
  </si>
  <si>
    <t>Activité 3a9: inviter des enseignants étrangers dans les programmes de Masters</t>
  </si>
  <si>
    <t>billet d'avion; transport interne; perdiem; honnoraires</t>
  </si>
  <si>
    <t>Des enseignants étrangers sont invités pour intervenir dans les programmes de Masters du CEFORGRIS</t>
  </si>
  <si>
    <t>les dépenses d'élaboration ne permettaient pas d'inviter des internationaux</t>
  </si>
  <si>
    <t>Activité 3a10: Tenir les sessions du comité consultatif sectoriel du CEFORGRIS</t>
  </si>
  <si>
    <t>Le comité consultatif sectoriel du CEFORGRIS a tenue sa session</t>
  </si>
  <si>
    <t>Activité 3a11: Renforcer les capacités du personnel académique du CEFORGRIS pour l'impact de la recherche et de la formation</t>
  </si>
  <si>
    <t>TDR; kits voyage, publication, formation de courte durée</t>
  </si>
  <si>
    <t>Les capacités à la recherche et à l’enseignement du personnel académique du CEFORGRIS sont renforcées</t>
  </si>
  <si>
    <t xml:space="preserve">c'est un élément clé pour l'accrédition dont on avait pas tenu compte </t>
  </si>
  <si>
    <t>Activité 3a12: Elaborer des manuels de formation des enseignants (pédagogie universitaire et éducation numériques)</t>
  </si>
  <si>
    <t>TDR; voyages d'études; retraite d'écriture; éditions; publications</t>
  </si>
  <si>
    <t>Des manuels de formation des enseignants (pédagogie universitaire et éducation numériques) sont élaborés</t>
  </si>
  <si>
    <t>c'est une capitalisation et afin de rentre le processus plus systématique</t>
  </si>
  <si>
    <t>Sous-Action 3b: Vie estudiantine et créativité</t>
  </si>
  <si>
    <t>pla  impact institutionnel</t>
  </si>
  <si>
    <t xml:space="preserve">Activité 3b2: Soutenir les activités des Association/club des étudiants </t>
  </si>
  <si>
    <t>TDR soutien aux activités; définition montant par an</t>
  </si>
  <si>
    <t xml:space="preserve">Activité 3b3: Développer des bases de données des nouveaux et anciens étudiants, des enseignants </t>
  </si>
  <si>
    <t xml:space="preserve">TDR développement des bases; conception des bases; création des bases; </t>
  </si>
  <si>
    <t>Activité 3b4: Créer des réseaux sociaux (facebook, whatsapp) des étudiants (anciens, nouveaux, en cours de formation)</t>
  </si>
  <si>
    <t>TDR créations des réseaux sociaux; frais boosting réseaux sociaux</t>
  </si>
  <si>
    <t xml:space="preserve">Sous-Action 3b: Developpement de l'expertise en évaluation  gestion des risques sociaux </t>
  </si>
  <si>
    <t>Activité 3b1: Elaborer le plan d’affaire de l'Unité d'Expertise</t>
  </si>
  <si>
    <t>TDR; 2 atelier; 1 consultant</t>
  </si>
  <si>
    <t>Le plan d’affaire de l'Unité d'expertise est élaboré</t>
  </si>
  <si>
    <t>L'unité d'expertise vient d'être mis en place</t>
  </si>
  <si>
    <t>Activité 3b2: Développer des partenariats techniques avec des Bureaux d'Etudes</t>
  </si>
  <si>
    <t>TDR; atelier de réflexion: location de salle, transport, restauration, perdiem, carburant; signature de convention;</t>
  </si>
  <si>
    <t>2 partenariats techniques avec des bureaux d'études sont développés par le CEFORGRIS</t>
  </si>
  <si>
    <t xml:space="preserve">Activité 3b11: Effectuer une visite d'échanges dans une institution académique expérimentée dans la valorisation des résultats de la recherche </t>
  </si>
  <si>
    <t xml:space="preserve">TDR; 3 billets d'avion; frais de séjour; </t>
  </si>
  <si>
    <t>Une visite d'échanges dans une institution académique expérimentée dans la valorisation des résultats de la recherche est réalisée</t>
  </si>
  <si>
    <t>Sous-Action 3c: Développer des opportunités de stage pour les membres du CEFORGRIS</t>
  </si>
  <si>
    <t>Activité 3c1: Faciliter le placement des étudiants dans les structures d’accueil pour des stages en entreprise au niveau national, régional et international</t>
  </si>
  <si>
    <t>TDR; transport; restauration; carburant; 2 billets d'avion; frais de séjour</t>
  </si>
  <si>
    <t>25 étudiants du CEFORGRIS sont placés dans les structures d’accueil pour des stages en entreprise au niveau national, régional et international</t>
  </si>
  <si>
    <t xml:space="preserve">Coordonnateur </t>
  </si>
  <si>
    <t>Activité 3c2: prospecter partenaires sectoriels pour les stages des étudiants et des enseignants et services du ceforgris</t>
  </si>
  <si>
    <t>TDR; transport; restauration; carburant</t>
  </si>
  <si>
    <t>15 prospections de partenaires sectoriels pour les stages des étudiants et des enseignants et services du ceforgris sont réalisées</t>
  </si>
  <si>
    <t>un détail ajouté</t>
  </si>
  <si>
    <t>coordonnateur</t>
  </si>
  <si>
    <t>Activité 3c3: Signature de conventions avec des partenaires sectoriel pour les stages des étudiants et des enseignants et services du ceforgris</t>
  </si>
  <si>
    <t>5 conventions avec des partenaires sectoriels pour les stages des étudiants et des enseignants et services du ceforgris sont signées</t>
  </si>
  <si>
    <t>c'est un détail qu'on a ajouté</t>
  </si>
  <si>
    <t>Sous-Action 3d:  Promouvoir l'innovation et l'entrepenariat des membres du CEFORGRIS</t>
  </si>
  <si>
    <t>Sous-Action : 3e: Communication</t>
  </si>
  <si>
    <t>Activité 3e1: Créer des groupes WhatsApp, et des mailing listes académiques pour partager les informations du CEFORGRIS (contrats, lettres de mission, programmes d’activités)</t>
  </si>
  <si>
    <t>Elaboration de TDR (fiche d'activités); Constitution de liste avec les numéros whatsapp, email des étudiants, des chercheurs, des enseignants, des partenaires académiques; scannage des documents à partager; Participants (Chargé des enseignements, chargé de la recherche, chargé d'expertise, assistante administrative, charge de communication, coordonnateur adjoint), nombre de jours (2 jours), lieu (ouagadougou).</t>
  </si>
  <si>
    <t>2 groupes WhatsApp et 1 mailing liste académiques pour partager les informations du CEFORGRIS (contrats, lettres de mission, programmes d’activités) sont créés</t>
  </si>
  <si>
    <t>Coodonnateur adjoint</t>
  </si>
  <si>
    <t>Action 3</t>
  </si>
  <si>
    <t>action 6</t>
  </si>
  <si>
    <t>Activité 3e3: Elaborer et mettre à disposition des étudiants, des enseignants et chercheurs des kits de filière et de programme de recherche (ensemble d’information liées à chaque filière et programme)</t>
  </si>
  <si>
    <t>Fiche d'activité ou TDR, atelier d'élaboration des livret de l'étudiant par filière, nombre de personnes:PM, frais de présentation d'expert, frais de reproduction du formulaire des documents du kit, carburant, crédit de communication, perdiem, couverture médiatique, collecte d'information pour l'élaboration des livret, frais correction/lecture des livrets)</t>
  </si>
  <si>
    <t>Des kits de filière et de programme de recherche (ensemble d’information liées à chaque filière et programme) sont mis à la disposition des étudiants, des enseignants et chercheurs</t>
  </si>
  <si>
    <t xml:space="preserve">Activité 3e4: Concevoir une base de données sur les intervenants du centre (enseignants permanents, vacataires, experts, missionnaires, etc.) par filière, programme de recherche et projet d’expertise </t>
  </si>
  <si>
    <t>Fiche d'activité ou TDR, constitution des listes par filière, par programme, par projet d'expertise; carburant, crédit de communication; participants: chargé de programme enseignement, chargé d'expertise, charge de programme de recherche, responsables de filière, responsables de projet, responsable de projet de recherche</t>
  </si>
  <si>
    <t>La base de données sur les intervenants du centre (enseignants permanents, vacataires, experts, missionnaires, etc.) par filière, programme de recherche et projet d’expertise est conçue</t>
  </si>
  <si>
    <t>Action 6</t>
  </si>
  <si>
    <t>Activité 3e5: Organiser des rencontres d’échange avec les partenaires sectoriels sur les conditions de partenariats, les besoins de stage  (mission, invitation, zoom, etc.), les procédures administratives et financières du centre</t>
  </si>
  <si>
    <t xml:space="preserve">TDR, établissement d'un calendrier des réunions, Prise de note de service,  pauses café et déjeuner, kid de participants (stylot, blocknote, dépliants du ceforgris, frais de présentation des invités, couverture médiatique, frais maître de cérémonie, frais facilitateur, frais d'édition des rapports, perdiem, </t>
  </si>
  <si>
    <t>2 rencontres d’échange avec les partenaires sectoriels sur les conditions de partenariats, les besoins de stage  (mission, invitation, zoom, etc.), les procédures administratives et financières du centre sont organisées</t>
  </si>
  <si>
    <t>Activité 3e6: Organiser des rencontres d’échange avec les partenaires sectoriels sur les besoins recherche  (mission, invitation, zoom, etc.)</t>
  </si>
  <si>
    <t xml:space="preserve">TDR, établissement d'un calendrier des réunions, Prise de note de service,  pauses café et déjeuner,  kid de participants (stylot, blocknote, dépliants du ceforgris, frais de présentation des invités, couverture médiatique, frais maître de cérémonie, frais facilitateur, frais d'édition des rapports, perdiem, </t>
  </si>
  <si>
    <t>2 rencontres d’échange avec les partenaires sectoriels sur les besoins recherche  (mission, invitation, zoom, etc.) sont organisées</t>
  </si>
  <si>
    <t>Activité 3e7: Organiser des rencontres d’échange avec les partenaires académiques sur les conditions de partenariats, les besoins de stage (mission, invitation, zoom, etc.), les procédures administratives et financières du centre</t>
  </si>
  <si>
    <t>2 rencontres d’échange avec les partenaires académiques sur les conditions de partenariats, les besoins de stage (mission, invitation, zoom, etc.), les procédures administratives et financières du centre sont organisée organisées</t>
  </si>
  <si>
    <t>Activité 3e8: Organiser des rencontres d’échange avec les partenaires académiques sur les besoins de recherche et leurs priorités de recherche et de formation (mission, invitation, zoom, meet-up avec les blogueurs et influenceurs, etc.)</t>
  </si>
  <si>
    <t xml:space="preserve">Fiche d'activité ou TDR, pauses café, carburant, crédit communication, réservation de salle, pause déjeuner,  atelier de 3 jours, kid de participants (stylot, blocknote, dépliants du ceforgris, frais de présentation des invités, couverture médiatique, frais maître de cérémonie, frais facilitateur, frais d'édition des rapports, perdiem, </t>
  </si>
  <si>
    <t>2 rencontres d’échange avec les partenaires académiques sur les besoins de recherche et leurs priorités de recherche et de formation (mission, invitation, zoom, meet-up avec les blogueurs et influenceurs, etc.) sont organisées</t>
  </si>
  <si>
    <t xml:space="preserve">Activité 3e9: Participer aux activités pédagogiques et scientifiques de l’institution d’ancrage (rencontres statutaires, invitation, demande, etc.) </t>
  </si>
  <si>
    <t>TDR,  Prise de note de service, kid de participants (stylot, blocknote, dépliants du ceforgris)</t>
  </si>
  <si>
    <t xml:space="preserve">Le CEFORGRIS participe aux activités pédagogiques et scientifiques de l’institution d’ancrage (rencontres statutaires, invitation, demande, etc.) </t>
  </si>
  <si>
    <t xml:space="preserve">Activité 3e10: Editer des documents de participation aux activités du CEFORGRIS (formations de courte durée, foire, symposium, etc.) </t>
  </si>
  <si>
    <t>TDR, lancer le marché de reproduction, signer le contrat, réceptionner les documents</t>
  </si>
  <si>
    <t>10 documents de participation aux activités du CEFORGRIS (formations de courte durée, foire, symposium, etc.) sont édités</t>
  </si>
  <si>
    <t>Activité 3e11: Créer un dispositif d’information, de vulgarisation et de collaboration scientifique (revue, réseaux, plateformes, etc.)</t>
  </si>
  <si>
    <t xml:space="preserve">TDR, conception du dispositif, validation, note de service: pause café, pause déjeuner, </t>
  </si>
  <si>
    <t>Un dispositif d’information, de vulgarisation et de collaboration scientifique (revue, réseaux, plateformes, etc.) est créé</t>
  </si>
  <si>
    <t>action 3</t>
  </si>
  <si>
    <t>Activité 3e13: Mettre en place un dispositif d’appui à la publication d’articles et résultats de recherche du CEFORGRIS (publication dans les revues, publication d’ouvrage, d’articles et de policy briefs, fiches techniques, actes de colloque, etc.)</t>
  </si>
  <si>
    <t>Le dispositif d’appui à la publication d’articles et résultats de recherche du CEFORGRIS (publication dans les revues, publication d’ouvrage, d’articles et de policy briefs, fiches techniques, actes de colloque, etc.) est mis en place</t>
  </si>
  <si>
    <t>Activité 3e14: Inscrire les enseignants et chercheurs dans des sociétés savantes et dans des réseaux scientifiques et professionnels</t>
  </si>
  <si>
    <t>TDR, identification des plateformes, élaboration de projet de convention, signature des convention</t>
  </si>
  <si>
    <t>30 enseignants et chercheurs du CEFORGRIS sont inscrits dans des sociétés savantes et dans des réseaux scientifiques et professionnels</t>
  </si>
  <si>
    <t>Activité 3e15:Participer à des foires, fora, symposium, colloques, tables rondes et ateliers pour présenter  les résultats des activités des programmes de recherche, des services d’expertise du CEFORGRIS</t>
  </si>
  <si>
    <t>Le CEFORGRIS particip à des foires, fora, symposium, colloques, tables rondes et ateliers pour présenter  les résultats des activités des programmes de recherche et des services d’expertise</t>
  </si>
  <si>
    <t>Activité 3e16: Organiser des symposium, colloques, tables rondes et ateliers pour présenter les résultats des activités des programmes de recherche, des services d’expertise du CEFORGRIS</t>
  </si>
  <si>
    <t>Fiche d'activité  ou TDR, location de salle, frais comité d'organisation, frais support de communication (banderole, kakemono, affiche, sacs, tee-shirt), transport des participants, hôtels des participants hors de ouagadougou et de burkina, carburant, crédit de communication, couverture médiatique, frais éditions des actes, création du site web de la rencontre, reproduction des kits de participants, frais de présentation pour invités (keynotes), conférence de presse</t>
  </si>
  <si>
    <t>Le CEFORGRIS organise des symposium, colloques, tables rondes et ateliers pour présenter les résultats des activités des programmes de recherche et des services d’expertise</t>
  </si>
  <si>
    <t xml:space="preserve">Activité 3e17: Inscrire les enseignants et chercheurs dans des plateformes d’information telles que academia educ, researchgate, etc. </t>
  </si>
  <si>
    <t xml:space="preserve">30 enseignants et chercheurs du CEFORGRIS sont inscrits dans des plateformes d’information telles que academia educ, researchgate, etc. </t>
  </si>
  <si>
    <t>Action 4: PARTENARIATS ACADEMIQUES ET SCIENTIFIQUES</t>
  </si>
  <si>
    <t>Sous-Action 4a: Défis environnemental et social</t>
  </si>
  <si>
    <t>c'est cette année qu'on a mieux compris le contenu; aussi le début des activités des partenaires</t>
  </si>
  <si>
    <t>IPESSTI</t>
  </si>
  <si>
    <t>TDR; publication communiqué whatsapp promotions; information par les responsables pédagogiques, recherche; publication et réception des dossiers plateforme; paiement des bourses</t>
  </si>
  <si>
    <t>Activité 4a4: Octroyer des bourses de stage staff pour le développement d'un projet avec CEFORGRIS ou ses partenaires clés (IPESSTI)</t>
  </si>
  <si>
    <t>2 bourses de stage staff pour le développement d'un projet avec CEFORGRIS ou ses partenaires clés sont octroyées</t>
  </si>
  <si>
    <t>Sous-Action 4b: Plateforme d'innovation</t>
  </si>
  <si>
    <t>c'est cette année qu'on a mieux détaillé le contenu de l'ILD2</t>
  </si>
  <si>
    <t>Sous-Action 4c: Evaluation d'impact instituionnel</t>
  </si>
  <si>
    <t>partenariat academique</t>
  </si>
  <si>
    <t>Activité 4c3: Universités d'étés Excellence Impact Learning (des aspects des ACE- communication, S&amp;E, Sauvegarde, etc) (IPESSTI)</t>
  </si>
  <si>
    <t xml:space="preserve">TDR organisation d'universités d'été Excellence Impact Learning; Conception documents techniques pour 6 universités de 30 participants maximum; communication presse écrite, presse en ligne; comité d'organisation; location de salle; restauration; transport; hebergement; </t>
  </si>
  <si>
    <t>des universités d'été Excellence Impact Learning (des aspects des ACE- communication, S&amp;E, Sauvegarde, etc) sont réalisées</t>
  </si>
  <si>
    <t xml:space="preserve">Sous-Action 4d: développement de la formation </t>
  </si>
  <si>
    <t>la programmation des activités des partenaires est maintenant faite</t>
  </si>
  <si>
    <t>LGD</t>
  </si>
  <si>
    <t>Activité 4d5: Renforcer les capacités de IPESSTI et partenaires  pour la la recherche pour l'impact</t>
  </si>
  <si>
    <t>TDR; équipement pédagogique; équipement de recherche; matériel administratif</t>
  </si>
  <si>
    <t>Les capacités de IPESSTI et partenaires pour la formation et la recherche pour l'impact sont renforcées</t>
  </si>
  <si>
    <t>PESSTI</t>
  </si>
  <si>
    <t>Activité 4d6: Renforcer les capacités de LDG et partenaires pour la la recherche pour l'impact</t>
  </si>
  <si>
    <t>Les capacités des partenaires de LDG et partenaires pour la formation et la recherche pour l'impact sont renforcées</t>
  </si>
  <si>
    <t>Activité 4d12: développer des curricula pour des formations courte durée de IPESSTI</t>
  </si>
  <si>
    <t>Frais de mission des participants, reprographie de documents et frais de communication; pause café renforcée et location de salle; 10 curricula</t>
  </si>
  <si>
    <t>Des curricula pour des formations courte durée de IPESSTI sont élaborés</t>
  </si>
  <si>
    <t>Activité 4d13: octroyer des bourses de formation courte durée  IPESSTI</t>
  </si>
  <si>
    <t>Des bourses de formation courte durée  IPESSTI sont octroyées</t>
  </si>
  <si>
    <t>Activité 4d14: Octroyer des bourses formation courte durée partenaires UJKZ</t>
  </si>
  <si>
    <t>Des bourses formation courte durée partenaires UJKZ sont octroyées</t>
  </si>
  <si>
    <t>UJKZ</t>
  </si>
  <si>
    <t>Activité 4d15: Organiser des formations de courte durée des partenaires clés (LGD )</t>
  </si>
  <si>
    <t>TDR; communication; location de salles; frais de mission des participants; Frais de mission des participants, reprographie de documents et frais de communication; pause café renforcée et location de salle; 10 formations</t>
  </si>
  <si>
    <t>2 formations de courte durée des partenaires clés (LGD et IPESSTI) sont organisées</t>
  </si>
  <si>
    <t>IPESSTI eT LGD</t>
  </si>
  <si>
    <t>Activité 4d16: Organiser des formations de courte durée des partenaires clés (IPESSTI)</t>
  </si>
  <si>
    <t>Activité 4d17: Elaborer des contenus de sensibilisation/formation pour les enseignants du ceforgris (IPESSTI)</t>
  </si>
  <si>
    <t>Honoraire présentations Personnes ressources; couverture médiatique; crédit communication; carburant; pause déjeuner; pause café; location de la salle</t>
  </si>
  <si>
    <t>Des contenus de sensibilisation/formation pour les enseignants du ceforgris sont élaborés</t>
  </si>
  <si>
    <t>ipessti</t>
  </si>
  <si>
    <t>Activité 4d18: Elaborer des contenus de sensibilisation/formation sur les risques pour les auditeurs et visiteurs (IPESSTI)</t>
  </si>
  <si>
    <t>Des contenus de sensibilisation/formation sur les risques pour les auditeurs et visiteurs sont élaborés</t>
  </si>
  <si>
    <t>Activité 4d19: Elaborer des contenus de sensibilisation/formation pour le personnel ATOS (IPESSTI)</t>
  </si>
  <si>
    <t>Des contenus de sensibilisation/formation pour le personnel ATOS sont élaborés</t>
  </si>
  <si>
    <t>Sous-Action 4e: Renforcer la qualité de l'enseignement et de la recherhe</t>
  </si>
  <si>
    <t>Activité 4e1: Réaliser un état des lieux de l'assurance qualité et apprentissage bonnes pratiques dans l'ESRI (IPESSTI)</t>
  </si>
  <si>
    <t>TDR état des lieux; collecte de données; traitement des données et rapportages; atelier de validation du rapport; édition du rapport</t>
  </si>
  <si>
    <t>Un diagnostic états des lieux de l'assurance qualité et apprentissage bonnes pratiques dans l'ESRI est faite</t>
  </si>
  <si>
    <t>pour appuyer le travail de la cellule d'assurance qualité et apprendre des bonnes pratiques en la matière</t>
  </si>
  <si>
    <t>début de mise en œuvre des activités des partenaires clés</t>
  </si>
  <si>
    <t>TDR; élaboration d'un projet de 30 millions CFA</t>
  </si>
  <si>
    <t>Un programme de recherche en genre, risques et impacts sociaux est développé et financé</t>
  </si>
  <si>
    <t>Activité 4e8: Réaliser une études diagnostic du secteur des évaluations environnementales et sociales au Burkina Faso (IPESSTI)</t>
  </si>
  <si>
    <t>Sous-Action 4f: Renforcer la pertinence de la formation et de la recherche</t>
  </si>
  <si>
    <t>Activité 4f1: (Activité 5.A.6 de 2021) Soutenir IPESSTI à la recherche de financement pour la recherche de soutien</t>
  </si>
  <si>
    <t>TDR; fonds de prospection</t>
  </si>
  <si>
    <t>L'IPESSTI a reçu un soutien pour la recherche de financement pour la recherche de soutien</t>
  </si>
  <si>
    <t>Activité 4f2: (Activité 5.A.6 de 2021) Soutenir LDG à la recherche de financement pour la recherche de soutien</t>
  </si>
  <si>
    <t>Le LDG a reçu un soutien à la recherche de financement pour la recherche de soutien</t>
  </si>
  <si>
    <t>Plan d'entrepreneuriat développé cette année</t>
  </si>
  <si>
    <t>Partenariat académique</t>
  </si>
  <si>
    <t>Activité 4f4: Développer un programme d’innovation et d’entrepreneuriat développé et offert (pour au moins 1 trimestre)  pour les étudiants et les membres du corps professoral de chaque centre. (IPESSTI)</t>
  </si>
  <si>
    <t>Atelier des acteurs de renforcement des capacités du système d'innovation de l'environnement; Atelier de validation des opportunites d'emploi (existants et potentiels); Atelier de developpement des profiles (poste, competences, formation); Atelier de developpement de referentiels de formation (curricula); Atelier de validation des referentiels de formation (curricula); Produire des outils et des supports pour le renforcement des capacités; Formation professionnelle en entrepreneuriat et innovation dans le secteur de l'environnement;</t>
  </si>
  <si>
    <t>Un programme d’innovation et d’entrepreneuriat développé et offert (pour au moins 1 trimestre)  pour les étudiants et les membres du corps professoral de chaque centre est développé</t>
  </si>
  <si>
    <t>Sous-Action : 4g: Renforcement des capacités de gouvernances des partenaires clés</t>
  </si>
  <si>
    <t>Activité 4g1: Renforcer les capacités organisationnel de IPESSTI</t>
  </si>
  <si>
    <t xml:space="preserve">TDR, atelier de formation, élaboration de documents, édition de documents </t>
  </si>
  <si>
    <t>Activité 4g2: Renforcer les capacités administratif et de management de IPESSTI</t>
  </si>
  <si>
    <t>Activité 4g3: Assurer l'innovation institutionnelle de IPESSTI</t>
  </si>
  <si>
    <t xml:space="preserve"> Activité 4g4: Renforcer les capacités organisationnel de LGD</t>
  </si>
  <si>
    <t>Activité 4g5: Renforcer les capacités administratif et de management de LGD</t>
  </si>
  <si>
    <t>Sous-Action : 4h: communication</t>
  </si>
  <si>
    <t>Activité 4h1: Réaliser des dispositifs d'information et de communication - site web, supports de communication,  kits formations, etc) pour les partenaires clés (LGD et partenaires académiques UJKZ)</t>
  </si>
  <si>
    <t xml:space="preserve">TDR, conception des dispositifs, pause café, pause déjeuner, </t>
  </si>
  <si>
    <t>Activité 4h2: Réaliser des dispositifs d'information et de communication - site web, supports de communication,  kits formations, etc) pour les partenaires clés (IPESSTI et partenaires UTS)</t>
  </si>
  <si>
    <t>Activité 4h3: Méner des activités d'information sur les activités des partenaires clés - animation site web, colloques, symposiums, ateliers, tables rondes, rencontre de présentation avec partenaires, supports de communication, etc (LGD )</t>
  </si>
  <si>
    <t xml:space="preserve">TDR, pauses café, carburant, crédit communication, réservations de salle, pause déjeuner,  ateliers , kid de participants (stylot, blocknote, dépliants du ceforgris, frais de présentation des invités, couverture médiatique, frais maître de cérémonie, frais facilitateur, frais d'édition des rapports, perdiem, </t>
  </si>
  <si>
    <t>Activité 4h4: Méner des activités d'information sur les activités des partenaires clés - animation site web, colloques, symposiums, ateliers, tables rondes, rencontre de présentation avec partenaires, supports de communication, etc (IPESSTI)</t>
  </si>
  <si>
    <t>Activité 4h5: Inscrire les enseignants et chercheurs des partenaires clés ( IPESSTI) dans des sociétés savantes et dans des réseaux scientifiques et professionnels</t>
  </si>
  <si>
    <t>Activité 4h6: Inscrire les enseignants et chercheurs des partenaires clés (LGD) dans des sociétés savantes et dans des réseaux scientifiques et professionnels</t>
  </si>
  <si>
    <t>Activité 4h7:. Participer à des foires, fora, symposium, colloques, tables rondes et ateliers pour présenter  les résultats des activités des programmes de recherche des partenaires clés (LDG)</t>
  </si>
  <si>
    <t>TDR,  identification de l'activité  kid de participants (stylot, blocknote, dépliants du ceforgris)</t>
  </si>
  <si>
    <t>Activité 4h8: Participer à des foires, fora, symposium, colloques, tables rondes et ateliers pour présenter  les résultats des activités des programmes de recherche des partenaires clés (IPESSTI)</t>
  </si>
  <si>
    <t>Activité 4h9: Organiser des symposium, colloques, tables rondes et ateliers pour présenter les résultats des activités des programmes de recherche des partenaires clés (LDG)</t>
  </si>
  <si>
    <t>Activité 4h10: Organiser des symposium, colloques, tables rondes et ateliers pour présenter les résultats des activités des programmes de recherche des partenaires clés (IPESSTI)</t>
  </si>
  <si>
    <t xml:space="preserve">Activité 4h11: Inscrire les enseignants et chercheurs des partenaires clés (IPESSTI) dans des plateformes d’information telles que academia educ, researchgate, etc. </t>
  </si>
  <si>
    <t xml:space="preserve">Activité 4h12: Inscrire les enseignants et chercheurs des partenaires clés (LGD) dans des plateformes d’information telles que academia educ, researchgate, etc. </t>
  </si>
  <si>
    <t xml:space="preserve">Action 5:  PARTENARIATS SECTORIELS </t>
  </si>
  <si>
    <t xml:space="preserve">Sous-Action 5a: Développer le partenariat sectoriel </t>
  </si>
  <si>
    <t>Activité 5a1: Offrir 10 places en Master à tous les Ministères par appel</t>
  </si>
  <si>
    <t>TDR convention avec le Ministère de la fonction publique; TDR communiqué appel à candidature des agents de l'Etat; sélection des candidats; offre de bourses complètes</t>
  </si>
  <si>
    <t>Des places de Master sont offertes aux différents Ministère</t>
  </si>
  <si>
    <t>Activité 5a2: Offrir des places de 50% de réduction dans les certificats aux employés des Ministères</t>
  </si>
  <si>
    <t>TDR convention avec le Ministère de la fonction publique;  offre de réducation de 50% des frais certificats aux candidats de l'état sélectionnés lors des sessions</t>
  </si>
  <si>
    <t>Des réduction des frais d'inscription de 50% aux formations de courte durée en faveur des employés des Ministères est faite</t>
  </si>
  <si>
    <t>Activité 5a3: Offrir des places de 50% de réduction dans les certificats aux élèves fonctionnaires de l'ENAM, ENAREF, Ecole des Officiers Sécurités et Militaires, employés des Ministères</t>
  </si>
  <si>
    <t>TDR convention avec le Ministère de la fonction publique;  offre de réducation de 50% des frais certificats aux candidats élèves fonctionnaires sélectionnés lors des sessions</t>
  </si>
  <si>
    <t>Des réduction des frais d'inscription de 50% aux formations de courte durée en faveur des élèves fonctionnaires est faite</t>
  </si>
  <si>
    <t>Activité 5a4: Activité 5a4: Développer conjointement des services avec des acteurs sectoriels ( seminaires, background paper/document de travail, élaboration/évaluation des Documents d'évaluation/gestion d'impacts environnemental et social)</t>
  </si>
  <si>
    <t>TDR développement support d'information sur produits; TDR recherche de partenaires; TDR Signature de convention</t>
  </si>
  <si>
    <t xml:space="preserve">Activité 5a6: Organiser un voyage d'études dans la sous-region pour les membres du Conseil Consultatif Sectoriel </t>
  </si>
  <si>
    <t xml:space="preserve">TDR du voyage d'études pour 5 personnes; billets d'avion; perdiem; impression de support de communication sur le ceforgris </t>
  </si>
  <si>
    <t>Activité 5a7: Organiser des séjours des enseignants chercheurs et chercheurs du CEFORGRIS en entrprise</t>
  </si>
  <si>
    <t>TDR appel à manifestation d'intérêt; 5 dossiers pilote pour 2022</t>
  </si>
  <si>
    <t>Activité 5a8: Opérationalisation des partenariats sectoriels nationaux</t>
  </si>
  <si>
    <t xml:space="preserve">TDR organisation des séjours; signature de conventions; </t>
  </si>
  <si>
    <t>Activité 5a9: Opérationalisation des partenariats sectoriels internationaux</t>
  </si>
  <si>
    <t>TDR, organisation de voyage, 1 billet d'avion</t>
  </si>
  <si>
    <t xml:space="preserve">Action 6:  GESTION ET GOUVERNANCE </t>
  </si>
  <si>
    <t>Sous-Action 6a: Assurer le rapportage des activités de gestion administrative et financière</t>
  </si>
  <si>
    <t>Activité 6a1: Assurer la gestion comptable du CEFORGRIS</t>
  </si>
  <si>
    <t xml:space="preserve">Elaboration des TDR, formalisation des différentes tâches de gestion comptable, validation </t>
  </si>
  <si>
    <t>La comptabilité du CEFORGRIS est tenue</t>
  </si>
  <si>
    <t xml:space="preserve">Coordonnateur et Comptable </t>
  </si>
  <si>
    <t>Plan financier</t>
  </si>
  <si>
    <t>Activité 6a2: Mettre en place un dispositif d’archivage des pièces comptables</t>
  </si>
  <si>
    <t xml:space="preserve">TDR, conception du dispositif, acquisition du matériel d'archivage des pièces comptable, </t>
  </si>
  <si>
    <t>Un dispositif d’archivage des pièces comptables est mis en place</t>
  </si>
  <si>
    <t>Activité 6a3: Réaliser mensuellement les rapprochements bancaires</t>
  </si>
  <si>
    <t>TDR, élaboration d'un calendrier de réalisation des rapprochements bancaires, validation, affichage</t>
  </si>
  <si>
    <t>Des rapprochements bancaires sont réalisés mensuellement</t>
  </si>
  <si>
    <t xml:space="preserve">Activité 6a4: Mettre en place un dispositif de production de justificatifs des opérations du centre (PTAB, accusés de réceptions, etc.) </t>
  </si>
  <si>
    <t xml:space="preserve">TDR, conception du dispositif, validation </t>
  </si>
  <si>
    <t>Un dispositif de production de justificatifs des opérations du centre (PTAB, accusés de réception, etc.) est mis en place</t>
  </si>
  <si>
    <t>Activité 6a5: Mettre à disposition du service comptable du centre les pièces comptables sur les paiements des indemnités et salaires au personnel accompagnant le projet</t>
  </si>
  <si>
    <t>Recencement des pièces comptables ; récupération</t>
  </si>
  <si>
    <t>Les pièces comptables sur les paiements des indemnités et salaires au personnel accompagnant le projet sont mis à disposition du service comptable</t>
  </si>
  <si>
    <t xml:space="preserve">Activité 6a6: Mettre en place un dispositif de vérification des pièces justificatives (décharge sur les factures, chèques, émargements ; visa paiements des indemnités) </t>
  </si>
  <si>
    <t>Les pièces comptables sur les paiements des indemnités et salaires au personnel accompagnant le projet sont mis à disposition pour les vérifictications</t>
  </si>
  <si>
    <t>Activité 6a7: Produire les états financiers et de rapports de suivi financier (mensuel, trimestriel, semestriel, annuel)</t>
  </si>
  <si>
    <t xml:space="preserve">TDR, élaboration d'un calendrier de production des états financiers et rapports de suivi, validation </t>
  </si>
  <si>
    <t>Les états financiers et de rapports de suivi financier (mensuel, trimestriel, semestriel, annuel) sont produits à temps</t>
  </si>
  <si>
    <t>Activité 6a8: Renforcer les capacités des agents financiers et comptables du centre sur le système financier et comptable des IESR</t>
  </si>
  <si>
    <t>TDR, identification des besoins de formations, atelier de formation, paiement des perdiems, carburant, chauffeur</t>
  </si>
  <si>
    <t>Les capacités des agents financiers et comptables du centre sur le système financier et comptable des IESR sont renforcées</t>
  </si>
  <si>
    <t>Coordonnateur adjoint, comptable</t>
  </si>
  <si>
    <t>Sous-Action 6b: Assurer la gouvernance du centre</t>
  </si>
  <si>
    <t>Activité 6b1: (Activité 2.A.7 de 2021) Mettre en place d’une caisse menu dépenses (CMD) au profit du projet.</t>
  </si>
  <si>
    <t>TDR, conception du mécanisme d'utilisation de la caisse, valiation, formalisation du mécanisme</t>
  </si>
  <si>
    <t xml:space="preserve">La caisse menu dépenses est mise en place </t>
  </si>
  <si>
    <t>Activité 6b2: Créer des sous-comptes dans le compte ressources générées (sous-compte filières, sous-compte projets, etc.)</t>
  </si>
  <si>
    <t>TDR, conception de la structuration du compte RG, validation, mis à disposition de numéros de sous compte</t>
  </si>
  <si>
    <t xml:space="preserve">Le CEFORGRIS dispose de sous comptes consacrées aux filières et aux projets </t>
  </si>
  <si>
    <t xml:space="preserve">Il y a la nécessité de disposer des sous compte pour évaluer la rentabilité d'une filière ou d'un projet </t>
  </si>
  <si>
    <t>Activité 6b3: Produire un document officiel sur les comptes du centre existants</t>
  </si>
  <si>
    <t>TDR, note de service</t>
  </si>
  <si>
    <t>Un document officiel sur les comptes du centre est disponible</t>
  </si>
  <si>
    <t>Cette activité permet la régularité des comptes du CEFORGRIS au niveau de l'Université</t>
  </si>
  <si>
    <t>Activité 6b4: Mettre en place le dispositif de recouvrement et de suivi des créances (frais de formation, frais prestations de services, etc.)</t>
  </si>
  <si>
    <t>TDR, conception du dispositif, validation et formalisation du dispositif</t>
  </si>
  <si>
    <t>Un dispositif de recouvrement et de suivi des créances (frais de formation, frais prestations de services, etc.) est mis en place</t>
  </si>
  <si>
    <t xml:space="preserve">Cette activité vient combler un gap identifié au niveau des ressources générées </t>
  </si>
  <si>
    <t>Activité 6b5: Respecter les procédures de décaissement des fonds et l’implication des agents du Projet dans la gestion de la contrepartie Nationale.</t>
  </si>
  <si>
    <t xml:space="preserve">TDR, formalisation des procédures de décaissement, publication, diffusion </t>
  </si>
  <si>
    <t>Les procédures de décaissement des fonds et l’implication et l’autonomie des agents du Projet dans la gestion de la contrepartie Nationale.</t>
  </si>
  <si>
    <t>Cette activité met des gardes fous à la gestion financière</t>
  </si>
  <si>
    <t>Activité 6b6: Régulariser la situation du Projet vis-à-vis des impôts de la CNSS et de la CARFO par la création d’un numéro IFU et de CNSS</t>
  </si>
  <si>
    <t xml:space="preserve">TDR, acquisition de n°IFU, CNSS, CARFO, </t>
  </si>
  <si>
    <t>Le CEFORGRIS a régularisé sa situation vis-à-vis des impôts, de la CNSS et de la CARFO par la création d’un numéro IFU et de CNSS</t>
  </si>
  <si>
    <t xml:space="preserve">Cette activité permet de régulariser la situation administrative du centre </t>
  </si>
  <si>
    <t>Activité 6b7: Mettre à jour le manuel de procédure administrative et financière</t>
  </si>
  <si>
    <t>TDR, atelier de relecture, pause café, pause déjeuner, location de salle, carburant, perdiem, invitation de personnes ressources</t>
  </si>
  <si>
    <t>Le manuel de procédure administrative et financière est mis à jours</t>
  </si>
  <si>
    <t>Activité 6b8: Mettre en place le dispositif interne de vérification des comptes (comité de vérification interne au ceforgris)</t>
  </si>
  <si>
    <t xml:space="preserve">TDR, conception du dispositif, formalisation et publication </t>
  </si>
  <si>
    <t>Un dispositif interne de vérification des comptes (comité de vérification interne au ceforgris) est mis en place</t>
  </si>
  <si>
    <t>Il s'agit de combler des gaps identifiés au cours de l'année écoulée</t>
  </si>
  <si>
    <t>Activité 6b9: Mettre en place le dispositif pour les retenues sur les dépenses relatives aux prestations de services.</t>
  </si>
  <si>
    <t>TDR, conception du dispositif, formalisation et publication</t>
  </si>
  <si>
    <t>Un dispositif pour les retenues sur les dépenses relatives aux prestations de services est mis en place</t>
  </si>
  <si>
    <t>Activité 6b10: Renforcer les capacités des agents du Ceforgris sur le système financier et comptable du centre</t>
  </si>
  <si>
    <t xml:space="preserve">TDR, atelier de formation, pause café et pause déjeuner, </t>
  </si>
  <si>
    <t xml:space="preserve">Les capacités des agents du Ceforgris sur le système financier et comptable du centre sont renforcées </t>
  </si>
  <si>
    <t xml:space="preserve">Activité 6b11: Mettre en place un dispositif de revue des rapports du centre </t>
  </si>
  <si>
    <t xml:space="preserve">Un dispositif de revue des rapports du centre est mis en place </t>
  </si>
  <si>
    <t>Activité 6b12: Elaborer les contrats du personnel ATOS</t>
  </si>
  <si>
    <t>TDR, élaboration des versions provisoires, amendement, élaboration des versions définitives, pause café, pause déjeuner</t>
  </si>
  <si>
    <t>Les contrats du personnel ATOS sont élaborés</t>
  </si>
  <si>
    <t>Activité imposée par le recrutement du personnel</t>
  </si>
  <si>
    <t>Activité 6b13: Elaborer les contrats du personnel académique</t>
  </si>
  <si>
    <t>Les contrats du personnel académique sont élaborés</t>
  </si>
  <si>
    <t>Activité imposée par l'implication du personnel académique</t>
  </si>
  <si>
    <t>Activité 6b14: Elaborer les contrats des étudiants</t>
  </si>
  <si>
    <t>Les contrats des étudiants sont élaborés</t>
  </si>
  <si>
    <t>Activité imposée par le recrutement des étudiants boursiers</t>
  </si>
  <si>
    <t>Activité 6b15: Elaborer les Modèles économiques des formations</t>
  </si>
  <si>
    <t>TDR, atelier d'élaboration du modèle, pause café, pause déjeuner, location de salle, carburant, perdiem, invitation de personnes ressources</t>
  </si>
  <si>
    <t>Les Modèles économiques des formations sont élaborés</t>
  </si>
  <si>
    <t>Activité imposée par le développement des filières de formation</t>
  </si>
  <si>
    <t>Activité 6b16: Elaborer les Modèles de gestion des ressources générées</t>
  </si>
  <si>
    <t>Les Modèles de gestion des ressources générées sont élaborés</t>
  </si>
  <si>
    <t xml:space="preserve">Formalisation du processus de l'utilisation des ressources générées </t>
  </si>
  <si>
    <r>
      <t xml:space="preserve">Activité 6b17: Elaborer le Modèle économique des </t>
    </r>
    <r>
      <rPr>
        <u/>
        <sz val="12"/>
        <rFont val="Times New Roman"/>
        <family val="1"/>
      </rPr>
      <t>projets de recherche</t>
    </r>
  </si>
  <si>
    <t>Le Modèle économique des projets de recherche est mis en place</t>
  </si>
  <si>
    <t>Activité imposée par le développement des projets de recherche</t>
  </si>
  <si>
    <r>
      <t xml:space="preserve">Activité 6b18: Elaborer les Modèles </t>
    </r>
    <r>
      <rPr>
        <u/>
        <sz val="12"/>
        <rFont val="Times New Roman"/>
        <family val="1"/>
      </rPr>
      <t>économiques des</t>
    </r>
    <r>
      <rPr>
        <sz val="12"/>
        <rFont val="Times New Roman"/>
        <family val="1"/>
      </rPr>
      <t xml:space="preserve"> </t>
    </r>
    <r>
      <rPr>
        <u/>
        <sz val="12"/>
        <rFont val="Times New Roman"/>
        <family val="1"/>
      </rPr>
      <t>projets d’expertise</t>
    </r>
  </si>
  <si>
    <t>Les Modèles économiques des projets d’expertise sont mis en place</t>
  </si>
  <si>
    <t>Activité imposée par le développement des projets d'expertise</t>
  </si>
  <si>
    <t>Activité 6b19: Elaborer le Modèle de financement des pôles d’excellence Régionaux GRIS</t>
  </si>
  <si>
    <t>Le Modèle de financement des pôles d’excellence Régionaux GRIS est élaboré</t>
  </si>
  <si>
    <t xml:space="preserve">Activité imposée par le développement des pôles d'excellence </t>
  </si>
  <si>
    <t xml:space="preserve">Activité 6b20: Elaborer le Schéma de suivi des indicateurs fudiciaires (administratifs, financiers) et partenariat sectoriel </t>
  </si>
  <si>
    <t xml:space="preserve">TDR, conception du schéma, validation, diffusion, pause café, pause déjeuner, </t>
  </si>
  <si>
    <t>Le Schéma de suivi des indicateurs fudiciaires (administratifs, financiers) et partenariat sectoriel est élaboré</t>
  </si>
  <si>
    <t>Activité 6b21: Elaborer le Schéma de suivi des indicateurs académique (formation, recherche ; partenariat académique)</t>
  </si>
  <si>
    <t>Le Schéma de suivi des indicateurs académique (formation, recherche ; partenariat académique) est élaboré</t>
  </si>
  <si>
    <t>Activité 6b22: Elaborer le modèle d’approvisionnement en consommables pour les différents bureaux, et autres intervenants</t>
  </si>
  <si>
    <t>TDR, conception du modèle, validation, diffusion</t>
  </si>
  <si>
    <t>Le modèle d’approvisionnement en consommables pour les différents bureaux, et autres intervenants est élaboré</t>
  </si>
  <si>
    <t>Activité 6b23: Acquérir les consommables  pour les différents bureaux, et autres intervenants</t>
  </si>
  <si>
    <t>TDR, lancer le marché, réceptionner les consommables</t>
  </si>
  <si>
    <t>Acquisition des consommables  pour les différents bureaux, et autres intervenants</t>
  </si>
  <si>
    <t>Activité 6b24: Elaborer le dispositif de validation des TDRs (fiche technique, budget et état), états</t>
  </si>
  <si>
    <t>TDR, conception du dispositif, validation, diffusion</t>
  </si>
  <si>
    <t>Le dispositif de validation des TDRs (fiche technique, budget et état), états est élaboré</t>
  </si>
  <si>
    <t>Activité 6b25: Créer les Sous-comptes du projet (Ceforgris 70% ; partenariat interne (15%) ; partenariat externe (15%)</t>
  </si>
  <si>
    <t>Proposition de structuration du compte, amendement et validation, publication des numéros des sous compte</t>
  </si>
  <si>
    <t>Les Sous-comptes du projet (Ceforgris 70% ; partenariat interne (15%) ; partenariat externe (15%) sont créés</t>
  </si>
  <si>
    <t xml:space="preserve">L'activité permet de respecter les directives de la Banque Mondiale </t>
  </si>
  <si>
    <t>Activité 6b26: Elaborer le guide d’utilisation des équipements/matériels du ceforgris (interne et externe)</t>
  </si>
  <si>
    <t xml:space="preserve">TDR, élaboration du draft du guide, amendement, validation, diffusion, pause café, pause déjeuner </t>
  </si>
  <si>
    <t>Le guide d’utilisation des équipements/matériels du ceforgris (interne et externe) est élaboré</t>
  </si>
  <si>
    <t xml:space="preserve">Il s'agit de normaliser l'utilisation des équipements  </t>
  </si>
  <si>
    <t>Activité 6b27: Elaborer les règles de gestion des nuisances sonores du CEFORGRIS</t>
  </si>
  <si>
    <t>TDR, salle, pause café, pause déjeuner, carburant, couverture médiatique, perdiem, personnes ressources</t>
  </si>
  <si>
    <t>Les règles de gestion des nuisances sonores du CEFORGRIS sont élaborés</t>
  </si>
  <si>
    <t xml:space="preserve">Activité de plan de sauvegarde environnementale </t>
  </si>
  <si>
    <t>Sauvegarde environnementale</t>
  </si>
  <si>
    <t>Activité 6b28: Diffusier les mesures de respects des espaces utilisés ou occupés par le CEFORGRIS</t>
  </si>
  <si>
    <t>TDR, identification des lieux d'affichage, reproduction des mesures, affichage, publication</t>
  </si>
  <si>
    <t>Activité 6b29: Installer un système de collecte, de tri et d’évacuation des déchets (matériel usé, papier, plastiques, cartouche d'ancre et de résidus divers) vers les centres de traitement et de récupération appropriés</t>
  </si>
  <si>
    <t>TDR, lancement du marché, contractualisation avec un prestataire, signature du contrat</t>
  </si>
  <si>
    <t>Un système de collecte, de tri et d’évacuation des déchets (matériel usé, papier, plastiques, cartouche d'ancre et de résidus divers) vers les centres de traitement et de récupération appropriés est installé</t>
  </si>
  <si>
    <t>Activité 6b30: Adopter un système de collecte et d’évacuation des eaux usées fonctionnel</t>
  </si>
  <si>
    <t>Un système de collecte et d’évacuation des eaux usées fonctionnel est adomté</t>
  </si>
  <si>
    <t>Activité 6b31: Adopter un système d’économie d’énergie adapté au contexte du CEFORGRIS</t>
  </si>
  <si>
    <t>TDR, évaluation du système de consommation d'énergie par un spécialiste, proposition d'un système d'économie, mise en œuvre du système d'économie : Lancer le marché, recruter un consultant, signer le contrat</t>
  </si>
  <si>
    <t>Un système d’économie d’énergie adapté au contexte du CEFORGRIS est adopté</t>
  </si>
  <si>
    <t>Activité 6b32: Adopter les bonnes pratiques dans la circulation routière</t>
  </si>
  <si>
    <t xml:space="preserve">TDR, identification des bonnes pratiques, reproduction des bonnes pratiques, </t>
  </si>
  <si>
    <t>Les bonnes pratiques dans la circulation routière sont adoptées</t>
  </si>
  <si>
    <t>Activité 6b33: Installer un dispositif de nettoyage fonctionnel des locaux et d’évacuation des odeurs (y compris l'entretien des toilettes ; Assurer l'assainissement de l’environnement du travail)</t>
  </si>
  <si>
    <t>Le dispositif de nettoyage fonctionnel des locaux et d’évacuation des odeurs est installé</t>
  </si>
  <si>
    <t>Activité 6b34: Mettre en place un système de veille environnementale</t>
  </si>
  <si>
    <t xml:space="preserve">TDR; salle; pause café; pause déjeuner; couverture médiatique; kits participants; </t>
  </si>
  <si>
    <t>Le système de veille environnementale est mis en place</t>
  </si>
  <si>
    <t xml:space="preserve">Activité 6b35: Installer les panneaux de signalisation </t>
  </si>
  <si>
    <t>TDR, conception des contenus; conception des panneaux; Lancer le marchéréalisation des panneaux</t>
  </si>
  <si>
    <t>Les panneaux de signalisation sont installés</t>
  </si>
  <si>
    <t>Activité du plan de sauvegarde sociale</t>
  </si>
  <si>
    <t>Sauvegarde sociale</t>
  </si>
  <si>
    <t>Activité 6b36: Installer des ralentisseurs de vitesse</t>
  </si>
  <si>
    <t>TDR; conception des ralentisseur; réalisation des ralentisseurs</t>
  </si>
  <si>
    <t>Les ralentisseurs de vitesse sont installés</t>
  </si>
  <si>
    <t>Chargé de sauvegarde sociale, Coordonnateur</t>
  </si>
  <si>
    <t>Activité 6b37: Installer un dispositif de collecte et de gestion des déchets solides et liquides</t>
  </si>
  <si>
    <t xml:space="preserve">TDR; achat de bacs à ordures;  abonnement enlèvement des ordures;  </t>
  </si>
  <si>
    <t>Le dispositif de collecte et gestion des déchets solides et liquides est mis en place</t>
  </si>
  <si>
    <t>Activité 6b38: Afficher le plan de sécurité et d’évacuation d’urgence</t>
  </si>
  <si>
    <t>TDR, conception des contenus; conception des plans de sécurité et d'évacuation; réalisation impression des plans; installation/affichage des plans</t>
  </si>
  <si>
    <t>Le plan de sécurité et d’évacuation d’urgence est affiché</t>
  </si>
  <si>
    <t xml:space="preserve">Activité 6b39: Doter le CEFORGRIS en Equipements de protection individuel (EPI)) </t>
  </si>
  <si>
    <t>TDR, acquisition des EPI</t>
  </si>
  <si>
    <t>Les EPI sont disponibles pour le personnel</t>
  </si>
  <si>
    <t>Activité 6b40: Mettre en place une boite à pharmacie</t>
  </si>
  <si>
    <t>TDR; conception de la boîte; achat de la boîte</t>
  </si>
  <si>
    <t>Existence d’une boite à pharmacie</t>
  </si>
  <si>
    <t>Activité 6b41: Mettre en œuvre un plan de lutte contre le harcèlement sexuel</t>
  </si>
  <si>
    <t>TDR; élaboration des documents de sensibilisation; élaboration des documments d'information; élaboration de méchanismes de gestion des plaintes; désignation d'une personne en charge de collecte, suivi, et traitement des plaintes</t>
  </si>
  <si>
    <t>Le plan de lutte contre le harcèlement sexuel est mis en œuvre</t>
  </si>
  <si>
    <t>Activité 6b42: Mettre en place un système de revue périodique du Site web</t>
  </si>
  <si>
    <t>TDR, Conception du système de revue, mise en œuvre du système</t>
  </si>
  <si>
    <t>Le système de revue périodique du site web est mis en place</t>
  </si>
  <si>
    <t>Activité 6b43: Améliorer la gouvernances des partenaires  -élaboration de RI, procédures administratives et financières, conventions, conditions de travail, etc )clés (LDG &amp; IPESSTI)</t>
  </si>
  <si>
    <t xml:space="preserve">Validation du RI, des procédures administratives et financières, reproduction, validation, pause café, pause déjeuner, </t>
  </si>
  <si>
    <t>La gouvernances des partenaires  -élaboration de RI, procédures administratives et financières, conventions, conditions de travail, etc )clés (LDG &amp; IPESSTI) est améliorée</t>
  </si>
  <si>
    <t xml:space="preserve">Sous-Action 6c: Promouvoir la transparence des activités du Centre </t>
  </si>
  <si>
    <t xml:space="preserve"> Activité 6c1: Mettre en ligne les documents (gestion des plaintes, politique de harcellement sexuel, autres documents de sécurité) du CEFORGRIS</t>
  </si>
  <si>
    <t xml:space="preserve">Elaboration du calendrier, validation et mise en œuvre </t>
  </si>
  <si>
    <t>Les documents  (gestion des plaintes, politique de harcellement sexuel, autres documents de sécurité) sont mis en ligne</t>
  </si>
  <si>
    <t>Sous-Action 6e: Assurer la qualité de la passation des Marchés</t>
  </si>
  <si>
    <t xml:space="preserve">Activité 6e1: Former le PRM (personnel administratif et financier) sur les procédures de la Banque Mondiale </t>
  </si>
  <si>
    <t>TDR, inscription du PRM dans la formation, perdiem, billet d'avion</t>
  </si>
  <si>
    <t>La formation du PRM est réalisée</t>
  </si>
  <si>
    <t>Il s'agit d'une recommandation de l'audit externe</t>
  </si>
  <si>
    <t xml:space="preserve">Activité 6e2: Formaliser le comité interne de montage des marchés </t>
  </si>
  <si>
    <t>TDR, identifier les membres du comité interne, signature de la note de service</t>
  </si>
  <si>
    <t>Le comité interne de montage des marchés est formalisé</t>
  </si>
  <si>
    <t>Activité 6e3: Rédiger les rapports d’exécution des marchés selon le manuel Régional des opérations</t>
  </si>
  <si>
    <t>Editer les règles du manuel Rédaction de la note de service</t>
  </si>
  <si>
    <t>Les rapports d’exécution des marchés sont rédigés selon le manuel Régional des opérations</t>
  </si>
  <si>
    <t>Sous-Action 6f: Evaluation d'impact institutionnel</t>
  </si>
  <si>
    <t>Activité 6f1: Atelier de capitalisation des résultats de l’évaluation interne de l’impact de la formation et de la recherche dans l’enseignement supérieur AN3</t>
  </si>
  <si>
    <t>TDR atelier de capitalisation des résultats de l'évaluation; location de salle; communication; transport; perdiem des participants; édition du rapport de capitalisation</t>
  </si>
  <si>
    <t xml:space="preserve">Sous-Action 6g: Mettre en place le dispositif d'information du Centre </t>
  </si>
  <si>
    <t xml:space="preserve">Activité 6g1: Créer le site web, l’adresse électronique, les coordonnées GPS, numéro fixe, boite postale, newsletter du centre pour assurer les contacts avec le CEFORGRIS et la publication des documents du projet (PTAB, PPM, rapports semestriels, manuel de procédures, règlement intérieur, Plans de sauvegarde, documents de politique (harcèlement, bourses) livret de l’étudiant, régime des études, statistiques, etc. </t>
  </si>
  <si>
    <t xml:space="preserve">Elaboration de TDR, acquisition de l'adresse, coordonnées GPS, numéro fixe, BP, newsletter. </t>
  </si>
  <si>
    <t>a) le site web est fonctionnel et accessible, b) l’adresse électronique est diffusée ainsi que les coordonnées GPS, numéro fixe, boite postale, newsletter du centre pour assurer les contacts avec le CEFORGRIS et la publication des documents du projet sont créés</t>
  </si>
  <si>
    <t>Activité 6g2: Réaliser des tableaux d’affichage pour la publication des documents de projet, des plans d’occupation des salles et de sortie du matériel, emplois de temps, circuit de l’information, numéros utiles et d’urgence</t>
  </si>
  <si>
    <t>+</t>
  </si>
  <si>
    <t>Les tableaux d’affichage pour la publication des documents de projet, des plans d’occupation des salles et de sortie du matériel, emplois de temps, circuit de l’information, numéros utiles et d’urgence sont réalisés</t>
  </si>
  <si>
    <t xml:space="preserve">Activité 6g3: Créer des groupes WhatsApp, Facebook, Twitter, Linkden et des mailing listes institutionnel et partager les informations du CEFORGRIS (contrats, lettres de mission, programmes d’activités) au moins une fois par semaine </t>
  </si>
  <si>
    <t>Elaboration de TDR (fiche d'activités); Constitution de liste avec les numéros whatsapp, mailing listes au niveau institutionnel, partage d'information au moins une fois par semaine</t>
  </si>
  <si>
    <t>2 groupes WhatsApp, et des mailing listes institutionnel pour partager les informations du CEFORGRIS (contrats, lettres de mission, programmes d’activités sont créés</t>
  </si>
  <si>
    <t>Activité 6g4:. Mettre en place un dispositif de transmission des informations et de documents (PV, rapports, documents de création du projet, PV de délibération CEFORGRIS, données statistiques, etc.)</t>
  </si>
  <si>
    <t>Cette activité garantit l'efficacité dans la transmission des informations</t>
  </si>
  <si>
    <t>Le dispositif de transmission des informations et de documents (PV, rapports, documents de création du projet, PV de délibération CEFORGRIS, données statistiques, etc.) est mis en palce</t>
  </si>
  <si>
    <t>Activité 6g5: Installer des panneaux d’indication (signalétique interne</t>
  </si>
  <si>
    <t>TDR, lancer le marché, signer le contrat, réceptionner les tableau, installer les panneaux</t>
  </si>
  <si>
    <t>Les panneaux d'indication sont installés</t>
  </si>
  <si>
    <t>Activité 6g6: Mettre en place un mécanisme de recueil des avis et propositions au CEFORGRIS (boite à idée, lien dans le site web, etc.)</t>
  </si>
  <si>
    <t>TDR, achat d'une boite, installation de la boite, conception du système de traitement des données et de prise de décision</t>
  </si>
  <si>
    <t xml:space="preserve">Il y a la nécessité de prendre en compte les avis du personnel </t>
  </si>
  <si>
    <t xml:space="preserve"> Le mécanisme de recueil des avis et propositions au CEFORGRIS (boite à idée, lien dans le site web, etc.) est mis en place</t>
  </si>
  <si>
    <t>Activité 6g7: Signer des conventions avec des journaux pour des publications (articles de vulgarisation, couverture médiatique, etc.)</t>
  </si>
  <si>
    <t xml:space="preserve">TDR, lancer le marché, sélectionner les journaux de grand public, signer des contrats, </t>
  </si>
  <si>
    <t>3 conventions avec des journaux pour des publications (articles de vulgarisation, couverture médiatique, etc.) sont signées</t>
  </si>
  <si>
    <t xml:space="preserve">Activité 6g18: Mettre en place des infrastructures de NTIC (bonne connexion, vidéos conférence, etc.) </t>
  </si>
  <si>
    <t>TDR, lancer le marché d'acquisition du matériel NTIC, signature du contrat, réception et installation du matériel</t>
  </si>
  <si>
    <t>L'activité permet d'améliorer la communication du centre</t>
  </si>
  <si>
    <t>Des infrastructures de NTIC (bonne connexion, vidéos conférence, etc.) sont mises en place</t>
  </si>
  <si>
    <t xml:space="preserve">Sous-Action 6h: Informer sur les activités du Centre </t>
  </si>
  <si>
    <t>Activité 6h1: Animer le site web du CEFORGRIS (mettre à jour site web et autres réseaux sociaux)</t>
  </si>
  <si>
    <t>TDR, concevoir la stratégie d'animation, réaliser au moins un post par semaine et mise à jour annuel du site web. Pause café, pause déjeuner</t>
  </si>
  <si>
    <t>Le site web du CEFORGRIS (mettre à jour site web et autres réseaux sociaux) est animé</t>
  </si>
  <si>
    <t>Activité 6h2: Organiser des réunions administratives régulières (hebdomadaires, mensuelles, trimestrielles, etc.) et des rencontres d’équipes</t>
  </si>
  <si>
    <t>Prise de note de service, planification des réunions</t>
  </si>
  <si>
    <t>26 réunions hebdomadaires ; 10 réunions mensuelles  des équipes sont organisées</t>
  </si>
  <si>
    <t>Activité 6h3: Organiser des réunions scientifiques et pédagogiques régulières (hebdomadaires, mensuelles, trimestrielles, etc.) et des rencontres d’équipes</t>
  </si>
  <si>
    <t>TDR, établissement d'un calendrier des réunions, Prise de note de service,  pauses café et déjeuner</t>
  </si>
  <si>
    <t>Des réunions scientifiques et pédagogiques régulières (hebdomadaires, mensuelles, trimestrielles, etc.) et des rencontres d’équipes s.)  sont organisées</t>
  </si>
  <si>
    <t>Activité 6h4: Organiser des rencontres d’échange avec les partenaires sectoriels sur les conditions de partenariats, les besoins de stage  (mission, invitation, zoom, etc.), les procédures administratives et financières du centre</t>
  </si>
  <si>
    <t>Activité 6h5: Organiser une rencontre de présentation du CEFORGRIS aux partenaires sectoriels (vision, objectifs, équipe, filières de formation, programme de recherche, domaines d’expertise, conditions d’accès, partenariat, procédures financières, cadre des projets CEA-IMPACT de la Banque Mondiale, etc.</t>
  </si>
  <si>
    <t xml:space="preserve">TDR, Prise de note de service,  pauses café et déjeuner,  kid de participants (stylot, blocknote, dépliants du ceforgris)  </t>
  </si>
  <si>
    <t>Une rencontre de présentation du CEFORGRIS aux partenaires sectoriels (vision, objectifs, équipe, filières de formation, programme de recherche, domaines d’expertise, conditions d’accès, partenariat, procédures financières, cadre des projets CEA-IMPACT de la Banque Mondiale, etc. est organisée</t>
  </si>
  <si>
    <t xml:space="preserve">Activité 6h6: Organiser une rencontre de présentation du CEFORGRIS aux partenaires académiques (vision, objectifs, équipe, filières de formation, programme de recherche, domaines d’expertise, conditions d’accès, partenariat, procédures financières, cadre des projets CEA-IMPACT de la Banque Mondiale, etc. </t>
  </si>
  <si>
    <t xml:space="preserve">TDR, Prise de note de service,  pauses café et déjeuner,  kid de participants (stylot, blocknote, dépliants du ceforgris, frais de présentation des invités, couverture médiatique, frais maître de cérémonie, frais facilitateur, frais d'édition des rapports, perdiem, </t>
  </si>
  <si>
    <t>Une rencontre de présentation du CEFORGRIS aux partenaires sectoriels (vision, objectifs, équipe, filières de formation, programme de recherche, domaines d’expertise, conditions d’accès, partenariat, procédures financières, cadre des projets CEA-IMPACT de la Banque Mondiale est organisée</t>
  </si>
  <si>
    <t>Activité 6h7: Organiser une rencontre de présentation du CEFORGRIS avec l’institution d’ancrage (vision, objectifs, équipe, filières de formation, programme de recherche, domaines d’expertise, conditions d’accès, partenariat, procédures financières, cadre des projets CEA-IMPACT de la Banque Mondiale, etc.)</t>
  </si>
  <si>
    <t xml:space="preserve">TDR,Prise de note de service,  pauses café et déjeuner,  kid de participants (stylot, blocknote, dépliants du ceforgris, frais de présentation des invités, couverture médiatique, frais maître de cérémonie, frais facilitateur, frais d'édition des rapports, perdiem, </t>
  </si>
  <si>
    <t xml:space="preserve">L'activité garantit l'ancraqge institutionnel </t>
  </si>
  <si>
    <t>Une rencontre de présentation du CEFORGRIS avec l’institution d’ancrage (vision, objectifs, équipe, filières de formation, programme de recherche, domaines d’expertise, conditions d’accès, partenariat, procédures financières, cadre des projets CEA-IMPACT de la Banque Mondiale, etc.) est organisée</t>
  </si>
  <si>
    <t xml:space="preserve">Activité 6h8: Participer aux activités administratives et financières de l’institution d’ancrage (rencontres statutaires, invitation, demande, etc.) </t>
  </si>
  <si>
    <t>TDR,  Prise de note de service,  pauses café et déjeuner,  kid de participants (stylot, blocknote, dépliants du ceforgris)</t>
  </si>
  <si>
    <t xml:space="preserve">Le CEFORGRIS participe aux activités administratives et financières de l’institution d’ancrage (rencontres statutaires, invitation, demande, etc.) </t>
  </si>
  <si>
    <t xml:space="preserve">Activité 6h9: Diffuser les supports d’information et de communication </t>
  </si>
  <si>
    <t>TDR, identification des canaux de diffusion, lancer le marché, signer le contrat</t>
  </si>
  <si>
    <t>Les supports d’information et de communication sont diffusés</t>
  </si>
  <si>
    <t>Sous-Action 6i: Assurer le fonctionnement du CEFORGRIS</t>
  </si>
  <si>
    <t>Activité 6i1: Payer les salaires du personnel recruté du CEFORGRIS</t>
  </si>
  <si>
    <t xml:space="preserve">TDR, Calcul mensuel des salaires, paiement </t>
  </si>
  <si>
    <t xml:space="preserve">Les salaires du personnel recruté sont paysés mensuellement </t>
  </si>
  <si>
    <t>Activité 6i2: Assurer la communication des membres du CEFORGRIS</t>
  </si>
  <si>
    <t xml:space="preserve">TDR, offre de prestation, commande </t>
  </si>
  <si>
    <t xml:space="preserve">Les membres du Centre disposent d'unité de communication </t>
  </si>
  <si>
    <t>Activité 6i3: Assurer le déplacement des membres du  Centre par l'acquisition du carburant</t>
  </si>
  <si>
    <t>TDR, acquisition du carburant du CEFORGRIS</t>
  </si>
  <si>
    <t>Le carburant pour le déplacement des memres du  Centre est acquis</t>
  </si>
  <si>
    <t>Activité 6i4: Assurer la maintenance de la moto de l'agent de liaison</t>
  </si>
  <si>
    <t xml:space="preserve">TDR, appel à offre de service </t>
  </si>
  <si>
    <t>La maintenance de la moto de l'agent de liaison est assurée</t>
  </si>
  <si>
    <t xml:space="preserve">Activité 6i5: Réaliser la visite technique du car du Centre </t>
  </si>
  <si>
    <t>TDR, proposition technique</t>
  </si>
  <si>
    <t>La visite technique du car du Centre est réalisée</t>
  </si>
  <si>
    <t>Activité 6i6: Assurer la maintenance du car</t>
  </si>
  <si>
    <t>La maintenance du car du centre est réalisée régulièrement</t>
  </si>
  <si>
    <t>TOTAUX ACTION 6</t>
  </si>
  <si>
    <t>TOTAL GENERAL DU PTAB</t>
  </si>
  <si>
    <t>Analyse situationnelle des programmes doctoraux similaires; définition du cadre institutionnel administratif, pédagique, scientifique; orientations sur les domaines, discipliques et spécialités; élaboration des TDR ; reprographie</t>
  </si>
  <si>
    <t>TDR; 15 bourses régionales; 150 bourses partielles nationales; (y compris soutiens étudiants en Master environnement de l'IUFIC) 10 bourses régionales en cours</t>
  </si>
  <si>
    <t>Activité 6i13 : Graduate portfolio programme pour chaque programme de formation</t>
  </si>
  <si>
    <t xml:space="preserve">1-Skill workshop (Atelier de définition des compétences clées pour chaque filière); 2-Skill acquisition (phase pratique); 3-Professional Symposium (organisation d'un symposium où les praticiens vont venir partager les meilleures pratiques et établissement des réseaux; 60 personnes): TDR; voyage terrain; location de salle; sejours; hebergement; restauration; carburant; billet d'avion invités au symposium, communication; perdiems; secrétariat; </t>
  </si>
  <si>
    <t xml:space="preserve">Le programme de soutien aux compétences des étudiants du CEFORGRIS est élaboré et mis en œuvre </t>
  </si>
  <si>
    <t>Activité 6i14 : Prise en charge des frais de représentation</t>
  </si>
  <si>
    <t xml:space="preserve">Il s'agit des frais liés à l'accueil des partenaires du CEFORGRIS au pays et à lors des missions </t>
  </si>
  <si>
    <t xml:space="preserve">Coordonnateur adjoint, </t>
  </si>
  <si>
    <t>ACTION 7 : DURABILITE</t>
  </si>
  <si>
    <t>Sous-Action 7a: Mettre en œuvre le projet CCRENES</t>
  </si>
  <si>
    <t>Sous -action 7b:Mettre en œuvre le projet MALNET</t>
  </si>
  <si>
    <t>TOTAL Action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</si>
</sst>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1" x14ac:knownFonts="1">
    <font>
      <sz val="11"/>
      <color theme="1"/>
      <name val="Calibri"/>
      <family val="2"/>
      <scheme val="minor"/>
    </font>
    <font>
      <sz val="12"/>
      <color theme="1"/>
      <name val="Times New Roman"/>
      <family val="1"/>
    </font>
    <font>
      <b/>
      <sz val="12"/>
      <color theme="1"/>
      <name val="Times New Roman"/>
      <family val="1"/>
    </font>
    <font>
      <sz val="9"/>
      <color indexed="81"/>
      <name val="Tahoma"/>
      <family val="2"/>
    </font>
    <font>
      <b/>
      <sz val="9"/>
      <color indexed="81"/>
      <name val="Tahoma"/>
      <family val="2"/>
    </font>
    <font>
      <b/>
      <i/>
      <sz val="12"/>
      <color theme="1"/>
      <name val="Times New Roman"/>
      <family val="1"/>
    </font>
    <font>
      <i/>
      <sz val="11"/>
      <color theme="1"/>
      <name val="Calibri"/>
      <family val="2"/>
      <scheme val="minor"/>
    </font>
    <font>
      <sz val="12"/>
      <color rgb="FFFF0000"/>
      <name val="Times New Roman"/>
      <family val="1"/>
    </font>
    <font>
      <sz val="11"/>
      <color theme="1"/>
      <name val="Times New Roman"/>
      <family val="1"/>
    </font>
    <font>
      <sz val="12"/>
      <name val="Times New Roman"/>
      <family val="1"/>
    </font>
    <font>
      <sz val="11"/>
      <name val="Times New Roman"/>
      <family val="1"/>
    </font>
    <font>
      <sz val="11"/>
      <name val="Calibri"/>
      <family val="2"/>
      <scheme val="minor"/>
    </font>
    <font>
      <b/>
      <sz val="12"/>
      <name val="Times New Roman"/>
      <family val="1"/>
    </font>
    <font>
      <sz val="12"/>
      <color rgb="FF000000"/>
      <name val="Times New Roman"/>
      <family val="1"/>
    </font>
    <font>
      <b/>
      <i/>
      <sz val="12"/>
      <name val="Times New Roman"/>
      <family val="1"/>
    </font>
    <font>
      <sz val="11"/>
      <color rgb="FF000000"/>
      <name val="Times New Roman"/>
      <family val="1"/>
    </font>
    <font>
      <sz val="11"/>
      <color rgb="FFFF0000"/>
      <name val="Times New Roman"/>
      <family val="1"/>
    </font>
    <font>
      <sz val="12"/>
      <color rgb="FF00B050"/>
      <name val="Times New Roman"/>
      <family val="1"/>
    </font>
    <font>
      <sz val="11"/>
      <color rgb="FF00B050"/>
      <name val="Calibri"/>
      <family val="2"/>
      <scheme val="minor"/>
    </font>
    <font>
      <b/>
      <i/>
      <sz val="11"/>
      <color theme="1"/>
      <name val="Times New Roman"/>
      <family val="1"/>
    </font>
    <font>
      <b/>
      <sz val="14"/>
      <color theme="1"/>
      <name val="Times New Roman"/>
      <family val="1"/>
    </font>
    <font>
      <b/>
      <sz val="14"/>
      <color theme="1"/>
      <name val="Calibri"/>
      <family val="2"/>
      <scheme val="minor"/>
    </font>
    <font>
      <u/>
      <sz val="12"/>
      <name val="Times New Roman"/>
      <family val="1"/>
    </font>
    <font>
      <i/>
      <sz val="12"/>
      <color rgb="FF0070C0"/>
      <name val="Times New Roman"/>
      <family val="1"/>
    </font>
    <font>
      <sz val="10"/>
      <color theme="1"/>
      <name val="Times New Roman"/>
      <family val="1"/>
    </font>
    <font>
      <sz val="9"/>
      <color rgb="FF000000"/>
      <name val="Times New Roman"/>
      <family val="1"/>
    </font>
    <font>
      <i/>
      <sz val="11"/>
      <name val="Calibri"/>
      <family val="2"/>
      <scheme val="minor"/>
    </font>
    <font>
      <sz val="12"/>
      <color rgb="FFED7D31"/>
      <name val="Times New Roman"/>
      <family val="1"/>
    </font>
    <font>
      <sz val="11"/>
      <color theme="1"/>
      <name val="Calibri"/>
      <family val="2"/>
      <charset val="1"/>
    </font>
    <font>
      <b/>
      <i/>
      <sz val="11"/>
      <name val="Times New Roman"/>
      <family val="1"/>
    </font>
    <font>
      <sz val="10"/>
      <color rgb="FF000000"/>
      <name val="Calibri"/>
      <family val="2"/>
      <scheme val="minor"/>
    </font>
  </fonts>
  <fills count="22">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4B084"/>
        <bgColor indexed="64"/>
      </patternFill>
    </fill>
    <fill>
      <patternFill patternType="solid">
        <fgColor rgb="FFC6E0B4"/>
        <bgColor indexed="64"/>
      </patternFill>
    </fill>
    <fill>
      <patternFill patternType="solid">
        <fgColor rgb="FF9BC2E6"/>
        <bgColor indexed="64"/>
      </patternFill>
    </fill>
    <fill>
      <patternFill patternType="solid">
        <fgColor rgb="FFA9D08E"/>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278">
    <xf numFmtId="0" fontId="0" fillId="0" borderId="0" xfId="0"/>
    <xf numFmtId="0" fontId="1" fillId="0" borderId="0" xfId="0" applyFont="1"/>
    <xf numFmtId="0" fontId="1" fillId="0" borderId="1" xfId="0" applyFont="1" applyBorder="1"/>
    <xf numFmtId="0" fontId="1" fillId="4" borderId="1" xfId="0" applyFont="1" applyFill="1" applyBorder="1"/>
    <xf numFmtId="0" fontId="1" fillId="2" borderId="1" xfId="0" applyFont="1" applyFill="1" applyBorder="1"/>
    <xf numFmtId="0" fontId="6" fillId="0" borderId="0" xfId="0" applyFont="1"/>
    <xf numFmtId="0" fontId="1" fillId="8"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5" fillId="8" borderId="1" xfId="0" applyFont="1" applyFill="1" applyBorder="1" applyAlignment="1">
      <alignment horizontal="left"/>
    </xf>
    <xf numFmtId="0" fontId="6" fillId="8" borderId="0" xfId="0" applyFont="1" applyFill="1"/>
    <xf numFmtId="0" fontId="5" fillId="0" borderId="1" xfId="0" applyFont="1" applyBorder="1" applyAlignment="1">
      <alignment horizontal="left"/>
    </xf>
    <xf numFmtId="0" fontId="0" fillId="3" borderId="0" xfId="0" applyFill="1"/>
    <xf numFmtId="0" fontId="1" fillId="0" borderId="0" xfId="0" applyFont="1" applyAlignment="1">
      <alignment vertical="center" wrapText="1"/>
    </xf>
    <xf numFmtId="0" fontId="1" fillId="0" borderId="0" xfId="0" applyFont="1" applyAlignment="1">
      <alignment horizontal="left" vertical="center" wrapText="1"/>
    </xf>
    <xf numFmtId="0" fontId="1" fillId="0" borderId="2" xfId="0" applyFont="1" applyBorder="1" applyAlignment="1">
      <alignment vertical="center" wrapText="1"/>
    </xf>
    <xf numFmtId="2" fontId="0" fillId="10" borderId="0" xfId="0" applyNumberFormat="1" applyFill="1"/>
    <xf numFmtId="0" fontId="9" fillId="0" borderId="7" xfId="0" applyFont="1" applyBorder="1" applyAlignment="1">
      <alignment vertical="center" wrapText="1"/>
    </xf>
    <xf numFmtId="0" fontId="1" fillId="0" borderId="0" xfId="0" applyFont="1" applyAlignment="1">
      <alignment vertical="center"/>
    </xf>
    <xf numFmtId="0" fontId="9" fillId="0" borderId="2" xfId="0" applyFont="1" applyBorder="1" applyAlignment="1">
      <alignment horizontal="left" vertical="center" wrapText="1"/>
    </xf>
    <xf numFmtId="0" fontId="9" fillId="0" borderId="11" xfId="0" applyFont="1" applyBorder="1" applyAlignment="1">
      <alignment vertical="center" wrapText="1"/>
    </xf>
    <xf numFmtId="0" fontId="1" fillId="0" borderId="0" xfId="0" applyFont="1" applyAlignment="1">
      <alignment horizontal="lef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0" fontId="0" fillId="10" borderId="0" xfId="0" applyFill="1"/>
    <xf numFmtId="0" fontId="1" fillId="0" borderId="1" xfId="0" applyFont="1" applyBorder="1" applyAlignment="1">
      <alignment vertical="top" wrapText="1"/>
    </xf>
    <xf numFmtId="0" fontId="5" fillId="8" borderId="13" xfId="0" applyFont="1" applyFill="1" applyBorder="1" applyAlignment="1">
      <alignment horizontal="left"/>
    </xf>
    <xf numFmtId="0" fontId="1" fillId="8" borderId="13" xfId="0" applyFont="1" applyFill="1" applyBorder="1" applyAlignment="1">
      <alignment horizontal="left" vertical="top" wrapText="1"/>
    </xf>
    <xf numFmtId="0" fontId="11" fillId="0" borderId="0" xfId="0" applyFont="1" applyAlignment="1">
      <alignment wrapText="1"/>
    </xf>
    <xf numFmtId="0" fontId="11" fillId="0" borderId="0" xfId="0" applyFont="1"/>
    <xf numFmtId="0" fontId="14" fillId="0" borderId="1" xfId="0" applyFont="1" applyBorder="1" applyAlignment="1">
      <alignment horizontal="left"/>
    </xf>
    <xf numFmtId="0" fontId="9" fillId="0" borderId="0" xfId="0" applyFont="1" applyAlignment="1">
      <alignment vertical="center" wrapText="1"/>
    </xf>
    <xf numFmtId="0" fontId="10" fillId="0" borderId="7" xfId="0" applyFont="1" applyBorder="1" applyAlignment="1">
      <alignment vertical="center" wrapText="1"/>
    </xf>
    <xf numFmtId="0" fontId="8" fillId="0" borderId="1" xfId="0" applyFont="1" applyBorder="1" applyAlignment="1">
      <alignment wrapText="1"/>
    </xf>
    <xf numFmtId="0" fontId="1" fillId="0" borderId="1" xfId="0" applyFont="1" applyBorder="1" applyAlignment="1">
      <alignment horizontal="left"/>
    </xf>
    <xf numFmtId="0" fontId="8" fillId="0" borderId="1" xfId="0" applyFont="1" applyBorder="1" applyAlignment="1">
      <alignment horizontal="left" wrapText="1"/>
    </xf>
    <xf numFmtId="0" fontId="1" fillId="0" borderId="1" xfId="0" applyFont="1" applyBorder="1" applyAlignment="1">
      <alignment horizontal="left" wrapText="1"/>
    </xf>
    <xf numFmtId="0" fontId="6" fillId="10" borderId="0" xfId="0" applyFont="1" applyFill="1"/>
    <xf numFmtId="0" fontId="5" fillId="8" borderId="13" xfId="0" applyFont="1" applyFill="1" applyBorder="1" applyAlignment="1">
      <alignment horizontal="left" wrapText="1"/>
    </xf>
    <xf numFmtId="0" fontId="9" fillId="0" borderId="1" xfId="0" applyFont="1" applyBorder="1" applyAlignment="1">
      <alignment horizontal="left" wrapText="1"/>
    </xf>
    <xf numFmtId="0" fontId="9" fillId="0" borderId="10" xfId="0" applyFont="1" applyBorder="1" applyAlignment="1">
      <alignment horizontal="left" wrapText="1"/>
    </xf>
    <xf numFmtId="0" fontId="7" fillId="0" borderId="0" xfId="0" applyFont="1" applyAlignment="1">
      <alignment vertical="center" wrapText="1"/>
    </xf>
    <xf numFmtId="0" fontId="9" fillId="0" borderId="1" xfId="0" applyFont="1" applyBorder="1" applyAlignment="1">
      <alignment wrapText="1"/>
    </xf>
    <xf numFmtId="0" fontId="9" fillId="0" borderId="1" xfId="0" applyFont="1" applyBorder="1"/>
    <xf numFmtId="0" fontId="9" fillId="2" borderId="1" xfId="0" applyFont="1" applyFill="1" applyBorder="1"/>
    <xf numFmtId="0" fontId="17" fillId="0" borderId="1" xfId="0" applyFont="1" applyBorder="1"/>
    <xf numFmtId="0" fontId="17" fillId="2" borderId="1" xfId="0" applyFont="1" applyFill="1" applyBorder="1"/>
    <xf numFmtId="0" fontId="18" fillId="0" borderId="0" xfId="0" applyFont="1"/>
    <xf numFmtId="0" fontId="17" fillId="0" borderId="1" xfId="0" applyFont="1" applyBorder="1" applyAlignment="1">
      <alignment wrapText="1"/>
    </xf>
    <xf numFmtId="0" fontId="9" fillId="0" borderId="1" xfId="0" applyFont="1" applyBorder="1" applyAlignment="1">
      <alignment horizontal="right"/>
    </xf>
    <xf numFmtId="2" fontId="1" fillId="0" borderId="1" xfId="0" applyNumberFormat="1" applyFont="1" applyBorder="1"/>
    <xf numFmtId="2" fontId="9" fillId="0" borderId="1" xfId="0" applyNumberFormat="1" applyFont="1" applyBorder="1"/>
    <xf numFmtId="2" fontId="9" fillId="0" borderId="1" xfId="0" applyNumberFormat="1" applyFont="1" applyBorder="1" applyAlignment="1">
      <alignment horizontal="right"/>
    </xf>
    <xf numFmtId="0" fontId="8" fillId="0" borderId="1" xfId="0" applyFont="1" applyBorder="1"/>
    <xf numFmtId="0" fontId="8" fillId="0" borderId="1" xfId="0" applyFont="1" applyBorder="1" applyAlignment="1">
      <alignment horizontal="left" vertical="top" wrapText="1"/>
    </xf>
    <xf numFmtId="0" fontId="19" fillId="0" borderId="1" xfId="0" applyFont="1" applyBorder="1" applyAlignment="1">
      <alignment horizontal="left" wrapText="1"/>
    </xf>
    <xf numFmtId="0" fontId="19" fillId="0" borderId="1" xfId="0" applyFont="1" applyBorder="1" applyAlignment="1">
      <alignment horizontal="left"/>
    </xf>
    <xf numFmtId="0" fontId="19" fillId="12" borderId="1" xfId="0" applyFont="1" applyFill="1" applyBorder="1" applyAlignment="1">
      <alignment horizontal="left"/>
    </xf>
    <xf numFmtId="0" fontId="16" fillId="0" borderId="0" xfId="0" applyFont="1" applyAlignment="1">
      <alignment horizontal="left" vertical="top" wrapText="1"/>
    </xf>
    <xf numFmtId="0" fontId="8" fillId="0" borderId="0" xfId="0" applyFont="1" applyAlignment="1">
      <alignment horizontal="left" vertical="top" wrapText="1"/>
    </xf>
    <xf numFmtId="0" fontId="19" fillId="0" borderId="4" xfId="0" applyFont="1" applyBorder="1" applyAlignment="1">
      <alignment horizontal="left" wrapText="1"/>
    </xf>
    <xf numFmtId="0" fontId="19" fillId="0" borderId="4" xfId="0" applyFont="1" applyBorder="1" applyAlignment="1">
      <alignment horizontal="left"/>
    </xf>
    <xf numFmtId="0" fontId="19" fillId="12" borderId="4" xfId="0" applyFont="1" applyFill="1" applyBorder="1" applyAlignment="1">
      <alignment horizontal="left"/>
    </xf>
    <xf numFmtId="0" fontId="1" fillId="12" borderId="1" xfId="0" applyFont="1" applyFill="1" applyBorder="1" applyAlignment="1">
      <alignment horizontal="left"/>
    </xf>
    <xf numFmtId="0" fontId="8" fillId="0" borderId="1" xfId="0" applyFont="1" applyBorder="1" applyAlignment="1">
      <alignment horizontal="left"/>
    </xf>
    <xf numFmtId="0" fontId="8" fillId="2" borderId="1" xfId="0" applyFont="1" applyFill="1" applyBorder="1" applyAlignment="1">
      <alignment horizontal="left"/>
    </xf>
    <xf numFmtId="0" fontId="8" fillId="12" borderId="1" xfId="0" applyFont="1" applyFill="1" applyBorder="1" applyAlignment="1">
      <alignment horizontal="left"/>
    </xf>
    <xf numFmtId="0" fontId="8" fillId="12" borderId="1" xfId="0" applyFont="1" applyFill="1" applyBorder="1" applyAlignment="1">
      <alignment horizontal="left" vertical="top" wrapText="1"/>
    </xf>
    <xf numFmtId="0" fontId="8" fillId="0" borderId="6"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5" fillId="12" borderId="1" xfId="0" applyFont="1" applyFill="1" applyBorder="1" applyAlignment="1">
      <alignment horizontal="left"/>
    </xf>
    <xf numFmtId="0" fontId="1" fillId="0" borderId="0" xfId="0" applyFont="1" applyAlignment="1">
      <alignment horizontal="left" vertical="top"/>
    </xf>
    <xf numFmtId="0" fontId="19" fillId="0" borderId="1" xfId="0" applyFont="1" applyBorder="1" applyAlignment="1">
      <alignment horizontal="left" vertical="top" wrapText="1"/>
    </xf>
    <xf numFmtId="0" fontId="5" fillId="0" borderId="4" xfId="0" applyFont="1" applyBorder="1" applyAlignment="1">
      <alignment horizontal="left" wrapText="1"/>
    </xf>
    <xf numFmtId="0" fontId="8" fillId="2" borderId="4" xfId="0" applyFont="1" applyFill="1" applyBorder="1" applyAlignment="1">
      <alignment horizontal="left"/>
    </xf>
    <xf numFmtId="0" fontId="5" fillId="12" borderId="4" xfId="0" applyFont="1" applyFill="1" applyBorder="1" applyAlignment="1">
      <alignment horizontal="left"/>
    </xf>
    <xf numFmtId="0" fontId="5" fillId="0" borderId="4" xfId="0" applyFont="1" applyBorder="1" applyAlignment="1">
      <alignment horizontal="left"/>
    </xf>
    <xf numFmtId="0" fontId="19" fillId="0" borderId="5" xfId="0" applyFont="1" applyBorder="1" applyAlignment="1">
      <alignment horizontal="left" vertical="top" wrapText="1"/>
    </xf>
    <xf numFmtId="0" fontId="8" fillId="8" borderId="1" xfId="0" applyFont="1" applyFill="1" applyBorder="1" applyAlignment="1">
      <alignment horizontal="left" vertical="top" wrapText="1"/>
    </xf>
    <xf numFmtId="0" fontId="19" fillId="8" borderId="1" xfId="0" applyFont="1" applyFill="1" applyBorder="1" applyAlignment="1">
      <alignment horizontal="left" wrapText="1"/>
    </xf>
    <xf numFmtId="0" fontId="19" fillId="8" borderId="1" xfId="0" applyFont="1" applyFill="1" applyBorder="1" applyAlignment="1">
      <alignment horizontal="left"/>
    </xf>
    <xf numFmtId="0" fontId="19" fillId="8" borderId="1" xfId="0" applyFont="1" applyFill="1" applyBorder="1" applyAlignment="1">
      <alignment horizontal="left" vertical="top" wrapText="1"/>
    </xf>
    <xf numFmtId="0" fontId="8" fillId="0" borderId="2" xfId="0" applyFont="1" applyBorder="1" applyAlignment="1">
      <alignment horizontal="left" vertical="top" wrapText="1"/>
    </xf>
    <xf numFmtId="0" fontId="19" fillId="8" borderId="14" xfId="0" applyFont="1" applyFill="1" applyBorder="1" applyAlignment="1">
      <alignment horizontal="left"/>
    </xf>
    <xf numFmtId="0" fontId="1" fillId="0" borderId="4" xfId="0" applyFont="1" applyBorder="1" applyAlignment="1">
      <alignment horizontal="left" vertical="top" wrapText="1"/>
    </xf>
    <xf numFmtId="0" fontId="1" fillId="0" borderId="4" xfId="0" applyFont="1" applyBorder="1" applyAlignment="1">
      <alignment horizontal="left" wrapText="1"/>
    </xf>
    <xf numFmtId="0" fontId="1" fillId="2" borderId="4" xfId="0" applyFont="1" applyFill="1" applyBorder="1" applyAlignment="1">
      <alignment horizontal="left"/>
    </xf>
    <xf numFmtId="0" fontId="1" fillId="12" borderId="4" xfId="0" applyFont="1" applyFill="1" applyBorder="1" applyAlignment="1">
      <alignment horizontal="left"/>
    </xf>
    <xf numFmtId="0" fontId="1" fillId="0" borderId="4" xfId="0" applyFont="1" applyBorder="1" applyAlignment="1">
      <alignment horizontal="left"/>
    </xf>
    <xf numFmtId="0" fontId="1" fillId="0" borderId="4" xfId="0" applyFont="1" applyBorder="1"/>
    <xf numFmtId="0" fontId="8" fillId="0" borderId="5" xfId="0" applyFont="1" applyBorder="1" applyAlignment="1">
      <alignment vertical="top" wrapText="1"/>
    </xf>
    <xf numFmtId="0" fontId="1" fillId="12" borderId="1" xfId="0" applyFont="1" applyFill="1" applyBorder="1"/>
    <xf numFmtId="1" fontId="8" fillId="0" borderId="1" xfId="0" applyNumberFormat="1" applyFont="1" applyBorder="1"/>
    <xf numFmtId="0" fontId="1" fillId="0" borderId="0" xfId="0" applyFont="1" applyAlignment="1">
      <alignment horizontal="right"/>
    </xf>
    <xf numFmtId="0" fontId="14" fillId="0" borderId="4" xfId="0" applyFont="1" applyBorder="1" applyAlignment="1">
      <alignment horizontal="left"/>
    </xf>
    <xf numFmtId="0" fontId="14" fillId="0" borderId="5" xfId="0" applyFont="1" applyBorder="1" applyAlignment="1">
      <alignment horizontal="left"/>
    </xf>
    <xf numFmtId="0" fontId="9" fillId="0" borderId="0" xfId="0" applyFont="1" applyAlignment="1">
      <alignment horizontal="right"/>
    </xf>
    <xf numFmtId="0" fontId="9" fillId="0" borderId="0" xfId="0" applyFont="1"/>
    <xf numFmtId="0" fontId="9" fillId="0" borderId="0" xfId="0" applyFont="1" applyAlignment="1">
      <alignment wrapText="1"/>
    </xf>
    <xf numFmtId="0" fontId="9" fillId="2" borderId="0" xfId="0" applyFont="1" applyFill="1"/>
    <xf numFmtId="0" fontId="1" fillId="2" borderId="1" xfId="0" applyFont="1" applyFill="1" applyBorder="1" applyAlignment="1">
      <alignment horizontal="left"/>
    </xf>
    <xf numFmtId="0" fontId="1" fillId="0" borderId="1" xfId="0" applyFont="1" applyBorder="1" applyAlignment="1">
      <alignment horizontal="center"/>
    </xf>
    <xf numFmtId="0" fontId="1" fillId="0" borderId="7" xfId="0" applyFont="1" applyBorder="1" applyAlignment="1">
      <alignment vertical="center" wrapText="1"/>
    </xf>
    <xf numFmtId="0" fontId="1" fillId="11" borderId="1" xfId="0" applyFont="1" applyFill="1" applyBorder="1"/>
    <xf numFmtId="0" fontId="1" fillId="13" borderId="1" xfId="0" applyFont="1" applyFill="1" applyBorder="1"/>
    <xf numFmtId="0" fontId="9" fillId="13" borderId="1" xfId="0" applyFont="1" applyFill="1" applyBorder="1"/>
    <xf numFmtId="0" fontId="9" fillId="11" borderId="1" xfId="0" applyFont="1" applyFill="1" applyBorder="1"/>
    <xf numFmtId="0" fontId="17" fillId="11" borderId="1" xfId="0" applyFont="1" applyFill="1" applyBorder="1"/>
    <xf numFmtId="0" fontId="17" fillId="13" borderId="1" xfId="0" applyFont="1" applyFill="1" applyBorder="1"/>
    <xf numFmtId="0" fontId="19" fillId="14" borderId="1" xfId="0" applyFont="1" applyFill="1" applyBorder="1" applyAlignment="1">
      <alignment horizontal="left"/>
    </xf>
    <xf numFmtId="0" fontId="8" fillId="14" borderId="1" xfId="0" applyFont="1" applyFill="1" applyBorder="1" applyAlignment="1">
      <alignment horizontal="left"/>
    </xf>
    <xf numFmtId="0" fontId="1" fillId="14" borderId="1" xfId="0" applyFont="1" applyFill="1" applyBorder="1" applyAlignment="1">
      <alignment horizontal="left"/>
    </xf>
    <xf numFmtId="0" fontId="5" fillId="0" borderId="1" xfId="0" applyFont="1" applyBorder="1" applyAlignment="1">
      <alignment horizontal="left" vertical="top" wrapText="1"/>
    </xf>
    <xf numFmtId="0" fontId="19" fillId="11" borderId="1" xfId="0" applyFont="1" applyFill="1" applyBorder="1" applyAlignment="1">
      <alignment horizontal="left"/>
    </xf>
    <xf numFmtId="0" fontId="8" fillId="11" borderId="1" xfId="0" applyFont="1" applyFill="1" applyBorder="1" applyAlignment="1">
      <alignment horizontal="left"/>
    </xf>
    <xf numFmtId="0" fontId="1" fillId="11" borderId="1" xfId="0" applyFont="1" applyFill="1" applyBorder="1" applyAlignment="1">
      <alignment horizontal="left"/>
    </xf>
    <xf numFmtId="0" fontId="14" fillId="11" borderId="1" xfId="0" applyFont="1" applyFill="1" applyBorder="1" applyAlignment="1">
      <alignment horizontal="left"/>
    </xf>
    <xf numFmtId="0" fontId="14" fillId="14" borderId="1" xfId="0" applyFont="1" applyFill="1" applyBorder="1" applyAlignment="1">
      <alignment horizontal="left"/>
    </xf>
    <xf numFmtId="0" fontId="19" fillId="0" borderId="13" xfId="0" applyFont="1" applyBorder="1" applyAlignment="1">
      <alignment horizontal="left"/>
    </xf>
    <xf numFmtId="0" fontId="8" fillId="0" borderId="13" xfId="0" applyFont="1" applyBorder="1" applyAlignment="1">
      <alignment horizontal="left" vertical="top" wrapText="1"/>
    </xf>
    <xf numFmtId="0" fontId="1" fillId="0" borderId="1" xfId="0" applyFont="1" applyBorder="1" applyAlignment="1">
      <alignment horizontal="left" vertical="top"/>
    </xf>
    <xf numFmtId="0" fontId="5" fillId="2" borderId="1" xfId="0" applyFont="1" applyFill="1" applyBorder="1" applyAlignment="1">
      <alignment horizontal="left"/>
    </xf>
    <xf numFmtId="0" fontId="5" fillId="11" borderId="1" xfId="0" applyFont="1" applyFill="1" applyBorder="1" applyAlignment="1">
      <alignment horizontal="left"/>
    </xf>
    <xf numFmtId="0" fontId="19" fillId="2" borderId="1" xfId="0" applyFont="1" applyFill="1" applyBorder="1" applyAlignment="1">
      <alignment horizontal="left"/>
    </xf>
    <xf numFmtId="0" fontId="15" fillId="0" borderId="0" xfId="0" applyFont="1"/>
    <xf numFmtId="0" fontId="12" fillId="0" borderId="0" xfId="0" applyFont="1" applyAlignment="1">
      <alignment vertical="center" wrapText="1"/>
    </xf>
    <xf numFmtId="0" fontId="24" fillId="0" borderId="0" xfId="0" applyFont="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9" fillId="0" borderId="1" xfId="0" applyFont="1" applyBorder="1" applyAlignment="1">
      <alignment vertical="center" wrapText="1"/>
    </xf>
    <xf numFmtId="0" fontId="8"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left" vertical="center" wrapText="1"/>
    </xf>
    <xf numFmtId="0" fontId="1" fillId="0" borderId="4" xfId="0" applyFont="1" applyBorder="1" applyAlignment="1">
      <alignment horizontal="left" vertical="center" wrapText="1"/>
    </xf>
    <xf numFmtId="0" fontId="7" fillId="0" borderId="4" xfId="0" applyFont="1" applyBorder="1" applyAlignment="1">
      <alignment horizontal="left" vertical="center" wrapText="1"/>
    </xf>
    <xf numFmtId="0" fontId="8" fillId="8" borderId="1" xfId="0" applyFont="1" applyFill="1" applyBorder="1" applyAlignment="1">
      <alignment horizontal="left" vertical="center" wrapText="1"/>
    </xf>
    <xf numFmtId="0" fontId="5" fillId="8" borderId="13" xfId="0" applyFont="1" applyFill="1" applyBorder="1" applyAlignment="1">
      <alignment horizontal="left" vertical="center"/>
    </xf>
    <xf numFmtId="0" fontId="1" fillId="0" borderId="1" xfId="0" applyFont="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horizontal="left" vertical="center"/>
    </xf>
    <xf numFmtId="0" fontId="9" fillId="0" borderId="15" xfId="0" applyFont="1" applyBorder="1" applyAlignment="1">
      <alignment horizontal="left" vertical="center" wrapText="1"/>
    </xf>
    <xf numFmtId="0" fontId="1" fillId="0" borderId="3" xfId="0" applyFont="1" applyBorder="1" applyAlignment="1">
      <alignment horizontal="left" vertical="center" wrapText="1"/>
    </xf>
    <xf numFmtId="0" fontId="9" fillId="0" borderId="3" xfId="0" applyFont="1" applyBorder="1" applyAlignment="1">
      <alignment horizontal="left" vertical="center" wrapText="1"/>
    </xf>
    <xf numFmtId="0" fontId="9" fillId="8" borderId="2" xfId="0" applyFont="1" applyFill="1" applyBorder="1" applyAlignment="1">
      <alignment horizontal="left" vertical="center" wrapText="1"/>
    </xf>
    <xf numFmtId="0" fontId="23" fillId="8" borderId="0" xfId="0" applyFont="1" applyFill="1" applyAlignment="1">
      <alignment vertical="center" wrapText="1"/>
    </xf>
    <xf numFmtId="0" fontId="9" fillId="0" borderId="16" xfId="0" applyFont="1" applyBorder="1" applyAlignment="1">
      <alignment vertical="center" wrapText="1"/>
    </xf>
    <xf numFmtId="0" fontId="9" fillId="0" borderId="6" xfId="0" applyFont="1" applyBorder="1" applyAlignment="1">
      <alignment vertical="center" wrapText="1"/>
    </xf>
    <xf numFmtId="0" fontId="26" fillId="8" borderId="0" xfId="0" applyFont="1" applyFill="1"/>
    <xf numFmtId="0" fontId="25" fillId="15" borderId="16" xfId="0" applyFont="1" applyFill="1" applyBorder="1" applyAlignment="1">
      <alignment horizontal="center" vertical="center" wrapText="1"/>
    </xf>
    <xf numFmtId="1" fontId="1" fillId="9" borderId="1" xfId="0" applyNumberFormat="1" applyFont="1" applyFill="1" applyBorder="1" applyAlignment="1">
      <alignment horizontal="right"/>
    </xf>
    <xf numFmtId="1" fontId="20" fillId="16" borderId="0" xfId="0" applyNumberFormat="1" applyFont="1" applyFill="1"/>
    <xf numFmtId="0" fontId="20" fillId="16" borderId="0" xfId="0" applyFont="1" applyFill="1" applyAlignment="1">
      <alignment vertical="center"/>
    </xf>
    <xf numFmtId="0" fontId="21" fillId="16" borderId="0" xfId="0" applyFont="1" applyFill="1" applyAlignment="1">
      <alignment horizontal="left" vertical="center"/>
    </xf>
    <xf numFmtId="0" fontId="21" fillId="16" borderId="0" xfId="0" applyFont="1" applyFill="1"/>
    <xf numFmtId="0" fontId="21" fillId="0" borderId="0" xfId="0" applyFont="1"/>
    <xf numFmtId="0" fontId="13"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vertical="center"/>
    </xf>
    <xf numFmtId="0" fontId="1" fillId="0" borderId="9" xfId="0" applyFont="1" applyBorder="1" applyAlignment="1">
      <alignment vertical="center" wrapText="1"/>
    </xf>
    <xf numFmtId="0" fontId="27" fillId="17" borderId="1" xfId="0" applyFont="1" applyFill="1" applyBorder="1"/>
    <xf numFmtId="0" fontId="9" fillId="17" borderId="1" xfId="0" applyFont="1" applyFill="1" applyBorder="1"/>
    <xf numFmtId="0" fontId="1" fillId="17" borderId="1" xfId="0" applyFont="1" applyFill="1" applyBorder="1"/>
    <xf numFmtId="0" fontId="14" fillId="17" borderId="1" xfId="0" applyFont="1" applyFill="1" applyBorder="1" applyAlignment="1">
      <alignment horizontal="left"/>
    </xf>
    <xf numFmtId="0" fontId="25" fillId="15" borderId="0" xfId="0" applyFont="1" applyFill="1" applyAlignment="1">
      <alignment horizontal="center" vertical="center" wrapText="1"/>
    </xf>
    <xf numFmtId="0" fontId="1" fillId="0" borderId="0" xfId="0" applyFont="1" applyAlignment="1">
      <alignment wrapText="1"/>
    </xf>
    <xf numFmtId="0" fontId="1" fillId="18" borderId="1" xfId="0" applyFont="1" applyFill="1" applyBorder="1"/>
    <xf numFmtId="0" fontId="1" fillId="19" borderId="1" xfId="0" applyFont="1" applyFill="1" applyBorder="1"/>
    <xf numFmtId="0" fontId="24" fillId="20" borderId="0" xfId="0" applyFont="1" applyFill="1" applyAlignment="1">
      <alignment vertical="center" wrapText="1"/>
    </xf>
    <xf numFmtId="1" fontId="1" fillId="19" borderId="0" xfId="0" applyNumberFormat="1" applyFont="1" applyFill="1" applyAlignment="1">
      <alignment vertical="center" wrapText="1"/>
    </xf>
    <xf numFmtId="2" fontId="1" fillId="20" borderId="1" xfId="0" applyNumberFormat="1" applyFont="1" applyFill="1" applyBorder="1"/>
    <xf numFmtId="2" fontId="0" fillId="20" borderId="0" xfId="0" applyNumberFormat="1" applyFill="1"/>
    <xf numFmtId="2" fontId="1" fillId="20" borderId="1" xfId="0" applyNumberFormat="1" applyFont="1" applyFill="1" applyBorder="1" applyAlignment="1">
      <alignment horizontal="right"/>
    </xf>
    <xf numFmtId="2" fontId="9" fillId="20" borderId="1" xfId="0" applyNumberFormat="1" applyFont="1" applyFill="1" applyBorder="1"/>
    <xf numFmtId="2" fontId="9" fillId="20" borderId="1" xfId="0" applyNumberFormat="1" applyFont="1" applyFill="1" applyBorder="1" applyAlignment="1">
      <alignment horizontal="right"/>
    </xf>
    <xf numFmtId="0" fontId="1" fillId="20" borderId="1" xfId="0" applyFont="1" applyFill="1" applyBorder="1" applyAlignment="1">
      <alignment horizontal="left"/>
    </xf>
    <xf numFmtId="1" fontId="1" fillId="19" borderId="1" xfId="0" applyNumberFormat="1" applyFont="1" applyFill="1" applyBorder="1" applyAlignment="1">
      <alignment horizontal="left"/>
    </xf>
    <xf numFmtId="0" fontId="1" fillId="21" borderId="1" xfId="0" applyFont="1" applyFill="1" applyBorder="1"/>
    <xf numFmtId="0" fontId="8" fillId="21" borderId="0" xfId="0" applyFont="1" applyFill="1" applyAlignment="1">
      <alignment horizontal="left" vertical="top" wrapText="1"/>
    </xf>
    <xf numFmtId="0" fontId="1" fillId="21" borderId="1" xfId="0" applyFont="1" applyFill="1" applyBorder="1" applyAlignment="1">
      <alignment horizontal="left"/>
    </xf>
    <xf numFmtId="0" fontId="1" fillId="21" borderId="4" xfId="0" applyFont="1" applyFill="1" applyBorder="1" applyAlignment="1">
      <alignment horizontal="left"/>
    </xf>
    <xf numFmtId="0" fontId="14" fillId="21" borderId="4" xfId="0" applyFont="1" applyFill="1" applyBorder="1" applyAlignment="1">
      <alignment horizontal="left"/>
    </xf>
    <xf numFmtId="0" fontId="2" fillId="21" borderId="4" xfId="0" applyFont="1" applyFill="1" applyBorder="1" applyAlignment="1">
      <alignment horizontal="left"/>
    </xf>
    <xf numFmtId="1" fontId="0" fillId="21" borderId="0" xfId="0" applyNumberFormat="1" applyFill="1"/>
    <xf numFmtId="1" fontId="0" fillId="19" borderId="0" xfId="0" applyNumberFormat="1" applyFill="1"/>
    <xf numFmtId="0" fontId="14" fillId="18" borderId="1" xfId="0" applyFont="1" applyFill="1" applyBorder="1" applyAlignment="1">
      <alignment horizontal="left"/>
    </xf>
    <xf numFmtId="2" fontId="9" fillId="18" borderId="0" xfId="0" applyNumberFormat="1" applyFont="1" applyFill="1"/>
    <xf numFmtId="0" fontId="1" fillId="15" borderId="1" xfId="0" applyFont="1" applyFill="1" applyBorder="1"/>
    <xf numFmtId="0" fontId="1" fillId="0" borderId="1" xfId="0" applyFont="1" applyFill="1" applyBorder="1"/>
    <xf numFmtId="0" fontId="1" fillId="0" borderId="0" xfId="0" applyFont="1" applyFill="1" applyAlignment="1">
      <alignment vertical="center" wrapText="1"/>
    </xf>
    <xf numFmtId="0" fontId="9" fillId="0" borderId="7"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2" fontId="1" fillId="0" borderId="1" xfId="0" applyNumberFormat="1" applyFont="1" applyFill="1" applyBorder="1"/>
    <xf numFmtId="0" fontId="0" fillId="0" borderId="0" xfId="0" applyFill="1"/>
    <xf numFmtId="0" fontId="9" fillId="0" borderId="1" xfId="0" applyFont="1" applyFill="1" applyBorder="1" applyAlignment="1">
      <alignment horizontal="left" vertical="center"/>
    </xf>
    <xf numFmtId="0" fontId="9" fillId="0" borderId="1" xfId="0" applyFont="1" applyFill="1" applyBorder="1"/>
    <xf numFmtId="0" fontId="9" fillId="0" borderId="1" xfId="0" applyFont="1" applyFill="1" applyBorder="1" applyAlignment="1">
      <alignment wrapText="1"/>
    </xf>
    <xf numFmtId="2" fontId="9" fillId="0" borderId="1" xfId="0" applyNumberFormat="1" applyFont="1" applyFill="1" applyBorder="1"/>
    <xf numFmtId="0" fontId="9" fillId="0" borderId="1" xfId="0" applyFont="1" applyFill="1" applyBorder="1" applyAlignment="1">
      <alignment horizontal="left" vertical="center" wrapText="1"/>
    </xf>
    <xf numFmtId="0" fontId="9" fillId="0" borderId="0" xfId="0" applyFont="1" applyFill="1" applyAlignment="1">
      <alignment vertical="center" wrapText="1"/>
    </xf>
    <xf numFmtId="0" fontId="1" fillId="0" borderId="1" xfId="0" applyFont="1" applyFill="1" applyBorder="1" applyAlignment="1">
      <alignment horizontal="left" vertical="center"/>
    </xf>
    <xf numFmtId="0" fontId="1" fillId="0" borderId="8" xfId="0" applyFont="1" applyFill="1" applyBorder="1" applyAlignment="1">
      <alignment vertical="center" wrapText="1"/>
    </xf>
    <xf numFmtId="0" fontId="10" fillId="0" borderId="0" xfId="0" applyFont="1" applyFill="1" applyAlignment="1">
      <alignment horizontal="left" vertical="center" wrapText="1"/>
    </xf>
    <xf numFmtId="0" fontId="28" fillId="0" borderId="0" xfId="0" applyFont="1" applyFill="1"/>
    <xf numFmtId="0" fontId="1" fillId="0" borderId="1" xfId="0" applyFont="1" applyFill="1" applyBorder="1" applyAlignment="1">
      <alignment vertical="center" wrapText="1"/>
    </xf>
    <xf numFmtId="0" fontId="14" fillId="0" borderId="1" xfId="0" applyFont="1" applyFill="1" applyBorder="1" applyAlignment="1">
      <alignment horizontal="left"/>
    </xf>
    <xf numFmtId="0" fontId="9" fillId="0" borderId="2" xfId="0"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6" fillId="0" borderId="0" xfId="0" applyFont="1" applyFill="1"/>
    <xf numFmtId="0" fontId="8"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9" fillId="0" borderId="1" xfId="0" applyFont="1" applyFill="1" applyBorder="1" applyAlignment="1">
      <alignment horizontal="left" wrapText="1"/>
    </xf>
    <xf numFmtId="0" fontId="9" fillId="0" borderId="1" xfId="0" applyFont="1" applyFill="1" applyBorder="1" applyAlignment="1">
      <alignment vertical="center" wrapText="1"/>
    </xf>
    <xf numFmtId="0" fontId="1" fillId="0" borderId="1" xfId="0" applyFont="1" applyFill="1" applyBorder="1" applyAlignment="1">
      <alignment horizontal="left" vertical="top"/>
    </xf>
    <xf numFmtId="0" fontId="10" fillId="0" borderId="1" xfId="0" applyFont="1" applyBorder="1" applyAlignment="1">
      <alignment horizontal="left" vertical="center" wrapText="1"/>
    </xf>
    <xf numFmtId="0" fontId="29" fillId="0" borderId="1" xfId="0" applyFont="1" applyBorder="1" applyAlignment="1">
      <alignment horizontal="left" wrapText="1"/>
    </xf>
    <xf numFmtId="0" fontId="29" fillId="2" borderId="1" xfId="0" applyFont="1" applyFill="1" applyBorder="1" applyAlignment="1">
      <alignment horizontal="left"/>
    </xf>
    <xf numFmtId="0" fontId="29" fillId="0" borderId="1" xfId="0" applyFont="1" applyBorder="1" applyAlignment="1">
      <alignment horizontal="left"/>
    </xf>
    <xf numFmtId="0" fontId="29" fillId="12" borderId="1" xfId="0" applyFont="1" applyFill="1" applyBorder="1" applyAlignment="1">
      <alignment horizontal="left"/>
    </xf>
    <xf numFmtId="0" fontId="10" fillId="0" borderId="0" xfId="0" applyFont="1" applyAlignment="1">
      <alignment horizontal="left" vertical="top" wrapText="1"/>
    </xf>
    <xf numFmtId="0" fontId="26" fillId="0" borderId="0" xfId="0" applyFont="1"/>
    <xf numFmtId="0" fontId="14" fillId="0" borderId="4" xfId="0" applyFont="1" applyFill="1" applyBorder="1" applyAlignment="1">
      <alignment horizontal="left" wrapText="1"/>
    </xf>
    <xf numFmtId="0" fontId="10" fillId="0" borderId="4" xfId="0" applyFont="1" applyFill="1" applyBorder="1" applyAlignment="1">
      <alignment horizontal="left"/>
    </xf>
    <xf numFmtId="0" fontId="14" fillId="0" borderId="4" xfId="0" applyFont="1" applyFill="1" applyBorder="1" applyAlignment="1">
      <alignment horizontal="left"/>
    </xf>
    <xf numFmtId="0" fontId="9" fillId="0" borderId="0" xfId="0" applyFont="1" applyFill="1" applyAlignment="1">
      <alignment horizontal="left" vertical="top" wrapText="1"/>
    </xf>
    <xf numFmtId="0" fontId="11" fillId="0" borderId="0" xfId="0" applyFont="1" applyFill="1"/>
    <xf numFmtId="0" fontId="26" fillId="0" borderId="0" xfId="0" applyFont="1" applyFill="1"/>
    <xf numFmtId="0" fontId="8" fillId="0" borderId="2" xfId="0" applyFont="1" applyFill="1" applyBorder="1" applyAlignment="1">
      <alignment horizontal="left" vertical="center" wrapText="1"/>
    </xf>
    <xf numFmtId="0" fontId="8" fillId="0" borderId="2" xfId="0" applyFont="1" applyFill="1" applyBorder="1" applyAlignment="1">
      <alignment horizontal="left" vertical="top" wrapText="1"/>
    </xf>
    <xf numFmtId="0" fontId="19" fillId="0" borderId="1" xfId="0" applyFont="1" applyFill="1" applyBorder="1" applyAlignment="1">
      <alignment horizontal="left"/>
    </xf>
    <xf numFmtId="0" fontId="8"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5" fillId="5" borderId="1" xfId="0" applyFont="1" applyFill="1" applyBorder="1" applyAlignment="1">
      <alignment horizontal="left"/>
    </xf>
    <xf numFmtId="0" fontId="2" fillId="3" borderId="1" xfId="0" applyFont="1" applyFill="1" applyBorder="1" applyAlignment="1">
      <alignment horizontal="left" wrapText="1"/>
    </xf>
    <xf numFmtId="0" fontId="2" fillId="3" borderId="1" xfId="0" applyFont="1" applyFill="1" applyBorder="1" applyAlignment="1">
      <alignment horizontal="left"/>
    </xf>
    <xf numFmtId="0" fontId="5" fillId="5" borderId="3" xfId="0" applyFont="1" applyFill="1" applyBorder="1" applyAlignment="1">
      <alignment horizontal="left"/>
    </xf>
    <xf numFmtId="0" fontId="5" fillId="5" borderId="4" xfId="0" applyFont="1" applyFill="1" applyBorder="1" applyAlignment="1">
      <alignment horizontal="left"/>
    </xf>
    <xf numFmtId="0" fontId="5" fillId="5" borderId="5" xfId="0" applyFont="1" applyFill="1" applyBorder="1" applyAlignment="1">
      <alignment horizontal="left"/>
    </xf>
    <xf numFmtId="0" fontId="5" fillId="5" borderId="12" xfId="0" applyFont="1" applyFill="1" applyBorder="1" applyAlignment="1">
      <alignment horizontal="left"/>
    </xf>
    <xf numFmtId="0" fontId="5" fillId="5" borderId="13" xfId="0" applyFont="1" applyFill="1" applyBorder="1" applyAlignment="1">
      <alignment horizontal="left"/>
    </xf>
    <xf numFmtId="0" fontId="5" fillId="5" borderId="14" xfId="0" applyFont="1" applyFill="1" applyBorder="1" applyAlignment="1">
      <alignment horizontal="left"/>
    </xf>
    <xf numFmtId="0" fontId="14" fillId="5" borderId="3" xfId="0" applyFont="1" applyFill="1" applyBorder="1" applyAlignment="1">
      <alignment horizontal="left" vertical="top"/>
    </xf>
    <xf numFmtId="0" fontId="14" fillId="5" borderId="4" xfId="0" applyFont="1" applyFill="1" applyBorder="1" applyAlignment="1">
      <alignment horizontal="left" vertical="top"/>
    </xf>
    <xf numFmtId="0" fontId="14" fillId="5" borderId="5" xfId="0" applyFont="1" applyFill="1" applyBorder="1" applyAlignment="1">
      <alignment horizontal="left" vertical="top"/>
    </xf>
    <xf numFmtId="0" fontId="5" fillId="5" borderId="3" xfId="0" applyFont="1" applyFill="1" applyBorder="1" applyAlignment="1">
      <alignment horizontal="left" vertical="top"/>
    </xf>
    <xf numFmtId="0" fontId="5" fillId="5" borderId="4" xfId="0" applyFont="1" applyFill="1" applyBorder="1" applyAlignment="1">
      <alignment horizontal="left" vertical="top"/>
    </xf>
    <xf numFmtId="0" fontId="5" fillId="5" borderId="5" xfId="0" applyFont="1" applyFill="1" applyBorder="1" applyAlignment="1">
      <alignment horizontal="left" vertical="top"/>
    </xf>
    <xf numFmtId="0" fontId="5" fillId="5" borderId="12" xfId="0" applyFont="1" applyFill="1" applyBorder="1" applyAlignment="1">
      <alignment horizontal="left" vertical="top"/>
    </xf>
    <xf numFmtId="0" fontId="5" fillId="5" borderId="13" xfId="0" applyFont="1" applyFill="1" applyBorder="1" applyAlignment="1">
      <alignment horizontal="left" vertical="top"/>
    </xf>
    <xf numFmtId="0" fontId="5" fillId="5" borderId="14" xfId="0" applyFont="1" applyFill="1" applyBorder="1" applyAlignment="1">
      <alignment horizontal="left" vertical="top"/>
    </xf>
    <xf numFmtId="0" fontId="1" fillId="2" borderId="1" xfId="0" applyFont="1" applyFill="1" applyBorder="1" applyAlignment="1">
      <alignment horizontal="left" vertic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xf numFmtId="0" fontId="2" fillId="2" borderId="1" xfId="0" applyFont="1" applyFill="1"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left"/>
    </xf>
    <xf numFmtId="0" fontId="10" fillId="0" borderId="10" xfId="0" applyFont="1" applyBorder="1" applyAlignment="1">
      <alignment horizontal="left" vertical="center" wrapText="1"/>
    </xf>
    <xf numFmtId="0" fontId="14" fillId="0" borderId="0" xfId="0" applyFont="1" applyAlignment="1">
      <alignment horizontal="left"/>
    </xf>
    <xf numFmtId="0" fontId="14" fillId="2" borderId="1" xfId="0" applyFont="1" applyFill="1" applyBorder="1" applyAlignment="1">
      <alignment horizontal="left"/>
    </xf>
    <xf numFmtId="1" fontId="0" fillId="0" borderId="0" xfId="0" applyNumberFormat="1"/>
    <xf numFmtId="0" fontId="1" fillId="2" borderId="0" xfId="0" applyFont="1" applyFill="1" applyBorder="1"/>
    <xf numFmtId="0" fontId="1" fillId="0" borderId="0" xfId="0" applyFont="1" applyBorder="1"/>
    <xf numFmtId="0" fontId="1" fillId="12" borderId="0" xfId="0" applyFont="1" applyFill="1" applyBorder="1"/>
    <xf numFmtId="1" fontId="0" fillId="16" borderId="0" xfId="0" applyNumberFormat="1" applyFill="1"/>
    <xf numFmtId="168" fontId="1" fillId="21" borderId="0" xfId="0" applyNumberFormat="1" applyFont="1" applyFill="1" applyAlignment="1">
      <alignment vertical="center"/>
    </xf>
    <xf numFmtId="0" fontId="30" fillId="0"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uest User" id="{46D39F4E-540B-4E09-9806-9B9DEB8F5AB6}" userId="S::urn:spo:anon#01ce881b01a678d4855c27c723ad8682534cd1ead7d17090cdbe508614315f5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6" dT="2021-12-06T16:29:16.76" personId="{46D39F4E-540B-4E09-9806-9B9DEB8F5AB6}" id="{65C8DE5A-B1CB-4626-A92D-E28817B6D525}">
    <text>Bien vouloir préciser la cible à sensibiliser. S'agit il d'une formation ou d'une sensibilisation. préciser le nombre de personnes concernées.</text>
  </threadedComment>
  <threadedComment ref="U36" dT="2021-12-06T16:43:12.42" personId="{46D39F4E-540B-4E09-9806-9B9DEB8F5AB6}" id="{95C09757-3C90-4DFC-93D6-14186FE900CB}">
    <text>Bien vouloir reformuler le résultat. Combien de personnes sont sensibilitées?</text>
  </threadedComment>
  <threadedComment ref="B38" dT="2021-12-06T16:33:48.85" personId="{46D39F4E-540B-4E09-9806-9B9DEB8F5AB6}" id="{EA632595-C491-4B13-9141-417FED2CD24D}">
    <text>Etant donné que les visiteurs ne seront pas présents le même jour pour organiser une séance de formation, ne conviendrait il pas de faire leur sensibilisation, à travers des affiches et des dépliants?</text>
  </threadedComment>
  <threadedComment ref="A40" dT="2021-12-06T16:34:19.23" personId="{46D39F4E-540B-4E09-9806-9B9DEB8F5AB6}" id="{00217F80-F60D-4B83-8104-41EB0640F024}">
    <text>Bien vouloir préciser le thème de sensibilisation.</text>
  </threadedComment>
  <threadedComment ref="U61" dT="2021-12-06T16:48:45.88" personId="{46D39F4E-540B-4E09-9806-9B9DEB8F5AB6}" id="{03C33C91-0730-466C-ACFE-58CFF6C85EC9}">
    <text>Il faut préciser le nombre de projets de recherche en partenariat qu'on entend développer.</text>
  </threadedComment>
  <threadedComment ref="A70" dT="2021-12-06T16:50:17.29" personId="{46D39F4E-540B-4E09-9806-9B9DEB8F5AB6}" id="{0A27958F-B153-4701-82EE-21824542CF0E}">
    <text>Le calendrier de mise en oeuvre de cette activité tout comme celui des activités qui la suivent ne sont pas précisés.</text>
  </threadedComment>
  <threadedComment ref="U86" dT="2021-12-06T16:51:56.70" personId="{46D39F4E-540B-4E09-9806-9B9DEB8F5AB6}" id="{EC6F6F81-988F-4CFE-ACC4-1589A18B3E28}">
    <text>Préciser le nombre d'enseignants à former.</text>
  </threadedComment>
  <threadedComment ref="U87" dT="2021-12-06T16:54:54.88" personId="{46D39F4E-540B-4E09-9806-9B9DEB8F5AB6}" id="{C2AA005D-2EE2-4658-AAED-8417E9C490DC}">
    <text>Bien vouloir à chaque fois préciser le nombre.</text>
  </threadedComment>
  <threadedComment ref="B93" dT="2021-12-06T17:08:40.11" personId="{46D39F4E-540B-4E09-9806-9B9DEB8F5AB6}" id="{6A104DE8-5469-479C-88F0-6D972F2D0346}">
    <text>Bien vouloir reformuler le résultat.</text>
  </threadedComment>
  <threadedComment ref="U104" dT="2021-12-08T09:52:38.50" personId="{46D39F4E-540B-4E09-9806-9B9DEB8F5AB6}" id="{6406D678-247E-48C3-A2C0-9E4E3EF8E547}">
    <text>Bien vouloir préciser le nombre de partenariats envisagés.</text>
  </threadedComment>
  <threadedComment ref="U118" dT="2021-12-08T09:53:51.78" personId="{46D39F4E-540B-4E09-9806-9B9DEB8F5AB6}" id="{1231D082-6B2E-4627-B0AB-6AFE3281A682}">
    <text>Le nombre d'étudiants envisagés doit être précisé.</text>
  </threadedComment>
  <threadedComment ref="U130" dT="2021-12-08T09:54:43.17" personId="{46D39F4E-540B-4E09-9806-9B9DEB8F5AB6}" id="{842A0332-EBA0-4B6F-BEE3-5E66372AE7E7}">
    <text>Préciser le nombre</text>
  </threadedComment>
  <threadedComment ref="U134" dT="2021-12-08T09:55:14.89" personId="{46D39F4E-540B-4E09-9806-9B9DEB8F5AB6}" id="{8492B875-469A-4440-B24B-3DFEB7054FAC}">
    <text>Préciser le nombre</text>
  </threadedComment>
  <threadedComment ref="U135" dT="2021-12-08T09:55:24.16" personId="{46D39F4E-540B-4E09-9806-9B9DEB8F5AB6}" id="{DC2390B9-8EFA-48AF-980B-A7B4260510F4}">
    <text>Préciser le nombre</text>
  </threadedComment>
  <threadedComment ref="U136" dT="2021-12-08T09:55:33.38" personId="{46D39F4E-540B-4E09-9806-9B9DEB8F5AB6}" id="{2C16F011-B8D7-4372-BC42-5BDE482A790E}">
    <text>Préciser le nombre</text>
  </threadedComment>
  <threadedComment ref="U137" dT="2021-12-08T09:55:43.57" personId="{46D39F4E-540B-4E09-9806-9B9DEB8F5AB6}" id="{F5CDDDA6-8D30-4C45-9DAA-4EB045B8488D}">
    <text>Préciser le nombre</text>
  </threadedComment>
  <threadedComment ref="U139" dT="2021-12-08T09:56:16.93" personId="{46D39F4E-540B-4E09-9806-9B9DEB8F5AB6}" id="{268317F8-8B57-43CA-85E3-24410AC0DCF7}">
    <text>Préciser le nombre de documents à éditer</text>
  </threadedComment>
  <threadedComment ref="U141" dT="2021-12-08T09:56:27.49" personId="{46D39F4E-540B-4E09-9806-9B9DEB8F5AB6}" id="{73F0D64B-137E-42F7-9EF5-4B7281ACEC97}">
    <text>Préciser le nombre</text>
  </threadedComment>
  <threadedComment ref="U143" dT="2021-12-08T09:56:42.08" personId="{46D39F4E-540B-4E09-9806-9B9DEB8F5AB6}" id="{C8AC5A09-964B-40B4-90E1-1C431FC2E7D9}">
    <text>Préciser le nombre</text>
  </threadedComment>
  <threadedComment ref="U146" dT="2021-12-08T09:56:58.30" personId="{46D39F4E-540B-4E09-9806-9B9DEB8F5AB6}" id="{D0BBB929-505A-4A6F-B37F-755E95ADD67E}">
    <text>Préciser le nombre</text>
  </threadedComment>
  <threadedComment ref="U153" dT="2021-12-08T09:57:30.13" personId="{46D39F4E-540B-4E09-9806-9B9DEB8F5AB6}" id="{7930D7BF-8CFE-466F-8F22-464CCD33A12B}">
    <text xml:space="preserve">Préciser le nombre de bourses envisagées.
</text>
  </threadedComment>
  <threadedComment ref="U166" dT="2021-12-08T09:58:10.13" personId="{46D39F4E-540B-4E09-9806-9B9DEB8F5AB6}" id="{035F127F-67C9-47A6-BC71-C6E65CC7B03A}">
    <text>Préciser le nombre</text>
  </threadedComment>
  <threadedComment ref="U167" dT="2021-12-08T09:58:17.65" personId="{46D39F4E-540B-4E09-9806-9B9DEB8F5AB6}" id="{9C8887ED-B901-449A-8952-A1CAAC7D04E7}">
    <text>Préciser le nombre</text>
  </threadedComment>
  <threadedComment ref="U178" dT="2021-12-08T09:58:40.74" personId="{46D39F4E-540B-4E09-9806-9B9DEB8F5AB6}" id="{92B71B21-1EB1-4BD9-857F-37B86223F393}">
    <text>Préciser le nombre</text>
  </threadedComment>
  <threadedComment ref="U179" dT="2021-12-08T09:58:48.93" personId="{46D39F4E-540B-4E09-9806-9B9DEB8F5AB6}" id="{611D05A1-1452-43C3-A496-36B0690BCEBC}">
    <text>Préciser le nombre</text>
  </threadedComment>
  <threadedComment ref="A225" dT="2021-12-08T10:00:15.15" personId="{46D39F4E-540B-4E09-9806-9B9DEB8F5AB6}" id="{A53353D4-3AAB-4B43-8806-7AEFD6E14B53}">
    <text>Préciser le nombre envisagé.</text>
  </threadedComment>
  <threadedComment ref="A230" dT="2021-12-08T10:03:06.66" personId="{46D39F4E-540B-4E09-9806-9B9DEB8F5AB6}" id="{0CF6AB3D-3E88-411E-81D3-D8396DB32559}">
    <text>Préciser le nombre</text>
  </threadedComment>
  <threadedComment ref="A304" dT="2021-12-08T10:23:07.94" personId="{46D39F4E-540B-4E09-9806-9B9DEB8F5AB6}" id="{36360ECD-A753-4EDD-9541-644B237F5C9D}">
    <text>Au niveau du calendrier, il faut s'assurer que cette activité soit menée pendant les premiers trois mois par exemple. Elle devrait faire partie du plan d'accélération.</text>
  </threadedComment>
  <threadedComment ref="U304" dT="2021-12-08T12:03:47.78" personId="{46D39F4E-540B-4E09-9806-9B9DEB8F5AB6}" id="{AC697F87-7283-4CD5-A00A-DE159A2D9085}">
    <text>Compte tenu de l'importance que l'AUA tient sur la communication, cette partie doit être revue avec des détails et le budget conséquent affecté.</text>
  </threadedComment>
  <threadedComment ref="U304" dT="2021-12-08T12:11:57.88" personId="{46D39F4E-540B-4E09-9806-9B9DEB8F5AB6}" id="{CC02E13C-51A4-4B2F-B599-0622670D21EA}" parentId="{AC697F87-7283-4CD5-A00A-DE159A2D9085}">
    <text>Il faudra également inclure les brochures et les fiches descriptives</text>
  </threadedComment>
  <threadedComment ref="A306" dT="2021-12-08T11:52:20.26" personId="{46D39F4E-540B-4E09-9806-9B9DEB8F5AB6}" id="{59CAB3DA-8A0E-49FC-8529-83C08AA6946C}">
    <text>Bien vouloir ajouter d'autres réseaux sociaux (facebook, twitter par exempleà</text>
  </threadedComment>
  <threadedComment ref="B306" dT="2021-12-08T11:51:34.18" personId="{46D39F4E-540B-4E09-9806-9B9DEB8F5AB6}" id="{FC0923A6-D578-48BF-B346-42E99EB6A0C4}">
    <text>Définir la fréquence pour poster les informations dans les réseaux sociaux, par exemple 3 posts par semaine</text>
  </threadedComment>
  <threadedComment ref="B314" dT="2021-12-08T11:49:22.60" personId="{46D39F4E-540B-4E09-9806-9B9DEB8F5AB6}" id="{93A17FF6-8AD2-448C-B5D9-6B72EB08A6B1}">
    <text>L'animation du site web doit faire partie d'une stratégie de communication à élaborer.  Définir la fréquence d'animation. Par exemple, au moins 3 posts sont faits par mois et puis une révision annuelle du site.</text>
  </threadedComment>
  <threadedComment ref="U315" dT="2021-12-08T10:20:03.29" personId="{46D39F4E-540B-4E09-9806-9B9DEB8F5AB6}" id="{7A0A1E9C-1AAE-4975-A061-A3A6663A5F52}">
    <text>Toujours préciser le nombre de réunions envisagées pour l'année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287"/>
  <sheetViews>
    <sheetView tabSelected="1" topLeftCell="A252" zoomScale="120" zoomScaleNormal="120" workbookViewId="0">
      <selection activeCell="AA252" sqref="AA252"/>
    </sheetView>
  </sheetViews>
  <sheetFormatPr baseColWidth="10" defaultColWidth="8.88671875" defaultRowHeight="15.6" x14ac:dyDescent="0.3"/>
  <cols>
    <col min="1" max="1" width="57.109375" style="18" customWidth="1"/>
    <col min="2" max="2" width="52.6640625" style="148" hidden="1" customWidth="1"/>
    <col min="3" max="3" width="52.6640625" hidden="1" customWidth="1"/>
    <col min="4" max="4" width="3.109375" hidden="1" customWidth="1"/>
    <col min="5" max="5" width="10.6640625" hidden="1" customWidth="1"/>
    <col min="6" max="6" width="8.88671875" hidden="1" customWidth="1"/>
    <col min="7" max="7" width="16.109375" hidden="1" customWidth="1"/>
    <col min="8" max="8" width="3.88671875" hidden="1" customWidth="1"/>
    <col min="9" max="11" width="8.88671875" hidden="1" customWidth="1"/>
    <col min="12" max="12" width="3.44140625" hidden="1" customWidth="1"/>
    <col min="13" max="15" width="8.88671875" hidden="1" customWidth="1"/>
    <col min="16" max="16" width="3.6640625" hidden="1" customWidth="1"/>
    <col min="17" max="19" width="8.88671875" hidden="1" customWidth="1"/>
    <col min="20" max="20" width="8.5546875" hidden="1" customWidth="1"/>
    <col min="21" max="21" width="48.44140625" hidden="1" customWidth="1"/>
    <col min="22" max="22" width="44.33203125" hidden="1" customWidth="1"/>
    <col min="23" max="23" width="20.109375" customWidth="1"/>
    <col min="24" max="24" width="12" customWidth="1"/>
    <col min="25" max="25" width="14.88671875" customWidth="1"/>
    <col min="26" max="26" width="19.6640625" customWidth="1"/>
    <col min="29" max="29" width="21" customWidth="1"/>
    <col min="30" max="30" width="12.33203125" bestFit="1" customWidth="1"/>
    <col min="35" max="35" width="13.6640625" customWidth="1"/>
  </cols>
  <sheetData>
    <row r="1" spans="1:30" s="1" customFormat="1" x14ac:dyDescent="0.3">
      <c r="A1" s="129" t="s">
        <v>0</v>
      </c>
      <c r="B1" s="145" t="s">
        <v>1</v>
      </c>
      <c r="C1" s="2"/>
      <c r="D1" s="103"/>
      <c r="E1" s="6"/>
      <c r="F1" s="266"/>
      <c r="G1" s="266"/>
      <c r="H1" s="266"/>
      <c r="I1" s="266"/>
      <c r="J1" s="266"/>
      <c r="K1" s="266"/>
      <c r="L1" s="266"/>
      <c r="M1" s="266"/>
      <c r="N1" s="266"/>
      <c r="O1" s="266"/>
      <c r="P1" s="266"/>
      <c r="Q1" s="266"/>
      <c r="R1" s="266"/>
      <c r="S1" s="266"/>
      <c r="T1" s="266"/>
      <c r="U1" s="266"/>
      <c r="V1" s="266"/>
      <c r="W1" s="266"/>
      <c r="X1" s="266"/>
      <c r="Y1" s="266"/>
      <c r="Z1" s="266"/>
    </row>
    <row r="2" spans="1:30" s="1" customFormat="1" x14ac:dyDescent="0.3">
      <c r="A2" s="129" t="s">
        <v>2</v>
      </c>
      <c r="B2" s="145" t="s">
        <v>3</v>
      </c>
      <c r="C2" s="2"/>
      <c r="D2" s="103"/>
      <c r="E2" s="7"/>
      <c r="F2" s="266" t="s">
        <v>4</v>
      </c>
      <c r="G2" s="266"/>
      <c r="H2" s="103"/>
      <c r="I2" s="103"/>
      <c r="J2" s="103"/>
      <c r="K2" s="103"/>
      <c r="L2" s="103"/>
      <c r="M2" s="103"/>
      <c r="N2" s="103"/>
      <c r="O2" s="103"/>
      <c r="P2" s="103"/>
      <c r="Q2" s="103"/>
      <c r="R2" s="103"/>
      <c r="S2" s="103"/>
      <c r="T2" s="103"/>
      <c r="U2" s="103"/>
      <c r="V2" s="103"/>
      <c r="W2" s="103"/>
      <c r="X2" s="103"/>
      <c r="Y2" s="103"/>
      <c r="Z2" s="103"/>
    </row>
    <row r="3" spans="1:30" s="1" customFormat="1" x14ac:dyDescent="0.3">
      <c r="A3" s="129" t="s">
        <v>5</v>
      </c>
      <c r="B3" s="145" t="s">
        <v>6</v>
      </c>
      <c r="C3" s="2"/>
      <c r="D3" s="266"/>
      <c r="E3" s="266"/>
      <c r="F3" s="266"/>
      <c r="G3" s="266"/>
      <c r="H3" s="266"/>
      <c r="I3" s="266"/>
      <c r="J3" s="266"/>
      <c r="K3" s="266"/>
      <c r="L3" s="266"/>
      <c r="M3" s="266"/>
      <c r="N3" s="266"/>
      <c r="O3" s="266"/>
      <c r="P3" s="266"/>
      <c r="Q3" s="266"/>
      <c r="R3" s="266"/>
      <c r="S3" s="266"/>
      <c r="T3" s="266"/>
      <c r="U3" s="266"/>
      <c r="V3" s="266"/>
      <c r="W3" s="266"/>
      <c r="X3" s="266"/>
      <c r="Y3" s="266"/>
      <c r="Z3" s="266"/>
    </row>
    <row r="4" spans="1:30" s="1" customFormat="1" x14ac:dyDescent="0.3">
      <c r="A4" s="129" t="s">
        <v>7</v>
      </c>
      <c r="B4" s="145" t="s">
        <v>8</v>
      </c>
      <c r="C4" s="2"/>
      <c r="D4" s="103"/>
      <c r="E4" s="8"/>
      <c r="F4" s="266" t="s">
        <v>9</v>
      </c>
      <c r="G4" s="266"/>
      <c r="H4" s="266"/>
      <c r="I4" s="266"/>
      <c r="J4" s="266"/>
      <c r="K4" s="266"/>
      <c r="L4" s="266"/>
      <c r="M4" s="266"/>
      <c r="N4" s="266"/>
      <c r="O4" s="266"/>
      <c r="P4" s="266"/>
      <c r="Q4" s="266"/>
      <c r="R4" s="266"/>
      <c r="S4" s="266"/>
      <c r="T4" s="266"/>
      <c r="U4" s="266"/>
      <c r="V4" s="266"/>
      <c r="W4" s="266"/>
      <c r="X4" s="266"/>
      <c r="Y4" s="266"/>
      <c r="Z4" s="266"/>
    </row>
    <row r="5" spans="1:30" s="1" customFormat="1" x14ac:dyDescent="0.3">
      <c r="A5" s="129" t="s">
        <v>10</v>
      </c>
      <c r="B5" s="145" t="s">
        <v>11</v>
      </c>
      <c r="C5" s="2"/>
      <c r="D5" s="266"/>
      <c r="E5" s="266"/>
      <c r="F5" s="266"/>
      <c r="G5" s="266"/>
      <c r="H5" s="266"/>
      <c r="I5" s="266"/>
      <c r="J5" s="266"/>
      <c r="K5" s="266"/>
      <c r="L5" s="266"/>
      <c r="M5" s="266"/>
      <c r="N5" s="266"/>
      <c r="O5" s="266"/>
      <c r="P5" s="266"/>
      <c r="Q5" s="266"/>
      <c r="R5" s="266"/>
      <c r="S5" s="266"/>
      <c r="T5" s="266"/>
      <c r="U5" s="266"/>
      <c r="V5" s="266"/>
      <c r="W5" s="266"/>
      <c r="X5" s="266"/>
      <c r="Y5" s="266"/>
      <c r="Z5" s="266"/>
    </row>
    <row r="6" spans="1:30" x14ac:dyDescent="0.3">
      <c r="A6" s="265" t="s">
        <v>12</v>
      </c>
      <c r="B6" s="261" t="s">
        <v>13</v>
      </c>
      <c r="C6" s="262" t="s">
        <v>14</v>
      </c>
      <c r="D6" s="263"/>
      <c r="E6" s="264" t="s">
        <v>15</v>
      </c>
      <c r="F6" s="264"/>
      <c r="G6" s="264"/>
      <c r="H6" s="263"/>
      <c r="I6" s="267" t="s">
        <v>16</v>
      </c>
      <c r="J6" s="267"/>
      <c r="K6" s="267"/>
      <c r="L6" s="263"/>
      <c r="M6" s="264" t="s">
        <v>17</v>
      </c>
      <c r="N6" s="264"/>
      <c r="O6" s="264"/>
      <c r="P6" s="263"/>
      <c r="Q6" s="267" t="s">
        <v>18</v>
      </c>
      <c r="R6" s="267"/>
      <c r="S6" s="267"/>
      <c r="T6" s="263"/>
      <c r="U6" s="262" t="s">
        <v>19</v>
      </c>
      <c r="V6" s="262" t="s">
        <v>20</v>
      </c>
      <c r="W6" s="262" t="s">
        <v>21</v>
      </c>
      <c r="X6" s="262" t="s">
        <v>22</v>
      </c>
      <c r="Y6" s="262" t="s">
        <v>23</v>
      </c>
      <c r="Z6" s="263" t="s">
        <v>24</v>
      </c>
    </row>
    <row r="7" spans="1:30" x14ac:dyDescent="0.3">
      <c r="A7" s="265"/>
      <c r="B7" s="261"/>
      <c r="C7" s="263"/>
      <c r="D7" s="263"/>
      <c r="E7" s="3" t="s">
        <v>25</v>
      </c>
      <c r="F7" s="3" t="s">
        <v>26</v>
      </c>
      <c r="G7" s="3" t="s">
        <v>27</v>
      </c>
      <c r="H7" s="263"/>
      <c r="I7" s="3" t="s">
        <v>28</v>
      </c>
      <c r="J7" s="3" t="s">
        <v>29</v>
      </c>
      <c r="K7" s="3" t="s">
        <v>30</v>
      </c>
      <c r="L7" s="263"/>
      <c r="M7" s="3" t="s">
        <v>31</v>
      </c>
      <c r="N7" s="3" t="s">
        <v>32</v>
      </c>
      <c r="O7" s="3" t="s">
        <v>33</v>
      </c>
      <c r="P7" s="263"/>
      <c r="Q7" s="3" t="s">
        <v>34</v>
      </c>
      <c r="R7" s="3" t="s">
        <v>35</v>
      </c>
      <c r="S7" s="3" t="s">
        <v>36</v>
      </c>
      <c r="T7" s="263"/>
      <c r="U7" s="263"/>
      <c r="V7" s="263"/>
      <c r="W7" s="262"/>
      <c r="X7" s="262"/>
      <c r="Y7" s="262"/>
      <c r="Z7" s="263"/>
    </row>
    <row r="8" spans="1:30" ht="35.4" customHeight="1" x14ac:dyDescent="0.3">
      <c r="A8" s="244" t="s">
        <v>37</v>
      </c>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C8">
        <v>32899.5</v>
      </c>
    </row>
    <row r="9" spans="1:30" ht="16.8" thickBot="1" x14ac:dyDescent="0.4">
      <c r="A9" s="243" t="s">
        <v>38</v>
      </c>
      <c r="B9" s="243"/>
      <c r="C9" s="243"/>
      <c r="D9" s="243"/>
      <c r="E9" s="243"/>
      <c r="F9" s="243"/>
      <c r="G9" s="243"/>
      <c r="H9" s="243"/>
      <c r="I9" s="243"/>
      <c r="J9" s="243"/>
      <c r="K9" s="243"/>
      <c r="L9" s="243"/>
      <c r="M9" s="243"/>
      <c r="N9" s="243"/>
      <c r="O9" s="243"/>
      <c r="P9" s="243"/>
      <c r="Q9" s="243"/>
      <c r="R9" s="243"/>
      <c r="S9" s="243"/>
      <c r="T9" s="243"/>
      <c r="U9" s="243"/>
      <c r="V9" s="243"/>
      <c r="W9" s="243"/>
      <c r="X9" s="243"/>
      <c r="Y9" s="243"/>
      <c r="Z9" s="243"/>
    </row>
    <row r="10" spans="1:30" ht="63" thickBot="1" x14ac:dyDescent="0.35">
      <c r="A10" s="17" t="s">
        <v>39</v>
      </c>
      <c r="B10" s="139" t="s">
        <v>40</v>
      </c>
      <c r="D10" s="4"/>
      <c r="E10" s="2"/>
      <c r="F10" s="2"/>
      <c r="G10" s="2"/>
      <c r="H10" s="4"/>
      <c r="I10" s="106"/>
      <c r="J10" s="106"/>
      <c r="K10" s="106"/>
      <c r="L10" s="4"/>
      <c r="M10" s="2"/>
      <c r="N10" s="2"/>
      <c r="O10" s="2"/>
      <c r="P10" s="4"/>
      <c r="Q10" s="2"/>
      <c r="R10" s="2"/>
      <c r="S10" s="2"/>
      <c r="T10" s="4"/>
      <c r="U10" s="22" t="s">
        <v>41</v>
      </c>
      <c r="V10" s="2" t="s">
        <v>42</v>
      </c>
      <c r="W10" s="2">
        <v>20616.3</v>
      </c>
      <c r="X10" s="2"/>
      <c r="Y10" s="2"/>
      <c r="Z10" s="2" t="s">
        <v>43</v>
      </c>
      <c r="AC10">
        <f>W10*655</f>
        <v>13503676.5</v>
      </c>
      <c r="AD10">
        <f>AC10/550</f>
        <v>24552.139090909091</v>
      </c>
    </row>
    <row r="11" spans="1:30" ht="78.599999999999994" thickBot="1" x14ac:dyDescent="0.35">
      <c r="A11" s="31" t="s">
        <v>44</v>
      </c>
      <c r="B11" s="139" t="s">
        <v>640</v>
      </c>
      <c r="D11" s="4"/>
      <c r="E11" s="2"/>
      <c r="F11" s="2"/>
      <c r="G11" s="106"/>
      <c r="H11" s="4"/>
      <c r="I11" s="106"/>
      <c r="J11" s="2"/>
      <c r="K11" s="2"/>
      <c r="L11" s="4"/>
      <c r="M11" s="2"/>
      <c r="N11" s="2"/>
      <c r="O11" s="2"/>
      <c r="P11" s="4"/>
      <c r="Q11" s="2"/>
      <c r="R11" s="2"/>
      <c r="S11" s="2"/>
      <c r="T11" s="4"/>
      <c r="U11" s="22" t="s">
        <v>46</v>
      </c>
      <c r="V11" s="2"/>
      <c r="W11" s="2">
        <v>32899.5</v>
      </c>
      <c r="X11" s="2"/>
      <c r="Y11" s="2"/>
      <c r="Z11" s="2" t="s">
        <v>43</v>
      </c>
      <c r="AC11">
        <f>W11*655/550</f>
        <v>39180.313636363637</v>
      </c>
      <c r="AD11">
        <v>1595</v>
      </c>
    </row>
    <row r="12" spans="1:30" ht="31.8" thickBot="1" x14ac:dyDescent="0.35">
      <c r="A12" s="104" t="s">
        <v>47</v>
      </c>
      <c r="B12" s="145" t="s">
        <v>48</v>
      </c>
      <c r="D12" s="4"/>
      <c r="E12" s="2"/>
      <c r="F12" s="2"/>
      <c r="G12" s="2"/>
      <c r="H12" s="4"/>
      <c r="I12" s="2"/>
      <c r="J12" s="2"/>
      <c r="K12" s="2"/>
      <c r="L12" s="4"/>
      <c r="M12" s="106"/>
      <c r="N12" s="106"/>
      <c r="O12" s="106"/>
      <c r="P12" s="4"/>
      <c r="Q12" s="106"/>
      <c r="R12" s="106"/>
      <c r="S12" s="2"/>
      <c r="T12" s="4"/>
      <c r="U12" s="104" t="s">
        <v>49</v>
      </c>
      <c r="V12" s="2" t="s">
        <v>42</v>
      </c>
      <c r="W12" s="2">
        <v>1899.5</v>
      </c>
      <c r="X12" s="2"/>
      <c r="Y12" s="2"/>
      <c r="Z12" s="2" t="s">
        <v>43</v>
      </c>
      <c r="AC12">
        <f>W12*655/550</f>
        <v>2262.1318181818183</v>
      </c>
    </row>
    <row r="13" spans="1:30" ht="47.4" thickBot="1" x14ac:dyDescent="0.35">
      <c r="A13" s="104" t="s">
        <v>50</v>
      </c>
      <c r="B13" s="145" t="s">
        <v>51</v>
      </c>
      <c r="D13" s="4"/>
      <c r="E13" s="2"/>
      <c r="F13" s="2"/>
      <c r="G13" s="2"/>
      <c r="H13" s="4"/>
      <c r="I13" s="2"/>
      <c r="J13" s="2"/>
      <c r="K13" s="2"/>
      <c r="L13" s="4"/>
      <c r="M13" s="2"/>
      <c r="N13" s="2"/>
      <c r="O13" s="2"/>
      <c r="P13" s="4"/>
      <c r="Q13" s="106"/>
      <c r="R13" s="106"/>
      <c r="S13" s="2"/>
      <c r="T13" s="4"/>
      <c r="U13" s="22" t="s">
        <v>52</v>
      </c>
      <c r="V13" s="2" t="s">
        <v>42</v>
      </c>
      <c r="W13" s="2">
        <v>481.12</v>
      </c>
      <c r="X13" s="2"/>
      <c r="Y13" s="2"/>
      <c r="Z13" s="2" t="s">
        <v>43</v>
      </c>
      <c r="AC13">
        <f>W13*655</f>
        <v>315133.59999999998</v>
      </c>
      <c r="AD13">
        <f>AC13/550</f>
        <v>572.9701818181818</v>
      </c>
    </row>
    <row r="14" spans="1:30" ht="30" customHeight="1" x14ac:dyDescent="0.3">
      <c r="A14" s="13"/>
      <c r="B14" s="145"/>
      <c r="D14" s="4"/>
      <c r="E14" s="2"/>
      <c r="F14" s="2"/>
      <c r="G14" s="2"/>
      <c r="H14" s="4"/>
      <c r="I14" s="2"/>
      <c r="J14" s="2"/>
      <c r="K14" s="2"/>
      <c r="L14" s="4"/>
      <c r="M14" s="2"/>
      <c r="N14" s="2"/>
      <c r="O14" s="2"/>
      <c r="P14" s="4"/>
      <c r="Q14" s="106"/>
      <c r="R14" s="106"/>
      <c r="S14" s="2"/>
      <c r="T14" s="4"/>
      <c r="U14" s="22"/>
      <c r="V14" s="2"/>
      <c r="W14" s="174">
        <f>SUM(W10:W13)</f>
        <v>55896.420000000006</v>
      </c>
      <c r="X14" s="2"/>
      <c r="Y14" s="2"/>
      <c r="Z14" s="2"/>
    </row>
    <row r="15" spans="1:30" ht="16.8" thickBot="1" x14ac:dyDescent="0.4">
      <c r="A15" s="243" t="s">
        <v>53</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row>
    <row r="16" spans="1:30" s="202" customFormat="1" ht="46.8" x14ac:dyDescent="0.3">
      <c r="A16" s="198" t="s">
        <v>54</v>
      </c>
      <c r="B16" s="199" t="s">
        <v>55</v>
      </c>
      <c r="C16" s="196"/>
      <c r="D16" s="196"/>
      <c r="E16" s="196"/>
      <c r="F16" s="196"/>
      <c r="G16" s="196"/>
      <c r="H16" s="196"/>
      <c r="I16" s="196"/>
      <c r="J16" s="196"/>
      <c r="K16" s="196"/>
      <c r="L16" s="196"/>
      <c r="M16" s="196"/>
      <c r="N16" s="196"/>
      <c r="O16" s="196"/>
      <c r="P16" s="196"/>
      <c r="Q16" s="196"/>
      <c r="R16" s="196"/>
      <c r="S16" s="196"/>
      <c r="T16" s="196"/>
      <c r="U16" s="198" t="s">
        <v>56</v>
      </c>
      <c r="V16" s="196"/>
      <c r="W16" s="196">
        <v>11911.47</v>
      </c>
      <c r="X16" s="196"/>
      <c r="Y16" s="196"/>
      <c r="Z16" s="196" t="s">
        <v>43</v>
      </c>
      <c r="AC16" s="202">
        <f>W16*655/550</f>
        <v>14185.477909090909</v>
      </c>
    </row>
    <row r="17" spans="1:29" ht="51" customHeight="1" x14ac:dyDescent="0.3">
      <c r="A17" s="17" t="s">
        <v>57</v>
      </c>
      <c r="B17" s="145" t="s">
        <v>58</v>
      </c>
      <c r="C17" s="2"/>
      <c r="D17" s="4"/>
      <c r="E17" s="106"/>
      <c r="F17" s="106"/>
      <c r="G17" s="2"/>
      <c r="H17" s="4"/>
      <c r="I17" s="2"/>
      <c r="J17" s="2"/>
      <c r="K17" s="2"/>
      <c r="L17" s="4"/>
      <c r="M17" s="2"/>
      <c r="N17" s="2"/>
      <c r="O17" s="2"/>
      <c r="P17" s="4"/>
      <c r="Q17" s="2"/>
      <c r="R17" s="2"/>
      <c r="S17" s="2"/>
      <c r="T17" s="4"/>
      <c r="U17" s="25" t="s">
        <v>59</v>
      </c>
      <c r="V17" s="2"/>
      <c r="W17" s="2">
        <v>152727.26999999999</v>
      </c>
      <c r="X17" s="2"/>
      <c r="Y17" s="2"/>
      <c r="Z17" s="2" t="s">
        <v>43</v>
      </c>
      <c r="AC17">
        <f>W17*655/550</f>
        <v>181884.29427272727</v>
      </c>
    </row>
    <row r="18" spans="1:29" ht="47.4" thickBot="1" x14ac:dyDescent="0.35">
      <c r="A18" s="13" t="s">
        <v>60</v>
      </c>
      <c r="B18" s="145" t="s">
        <v>45</v>
      </c>
      <c r="C18" s="2"/>
      <c r="D18" s="4"/>
      <c r="E18" s="106"/>
      <c r="F18" s="106"/>
      <c r="G18" s="2"/>
      <c r="H18" s="4"/>
      <c r="I18" s="2"/>
      <c r="J18" s="2"/>
      <c r="K18" s="2"/>
      <c r="L18" s="4"/>
      <c r="M18" s="2"/>
      <c r="N18" s="2"/>
      <c r="O18" s="2"/>
      <c r="P18" s="4"/>
      <c r="Q18" s="2"/>
      <c r="R18" s="2"/>
      <c r="S18" s="2"/>
      <c r="T18" s="4"/>
      <c r="U18" s="22" t="s">
        <v>61</v>
      </c>
      <c r="V18" s="2"/>
      <c r="W18" s="2">
        <v>1899.5</v>
      </c>
      <c r="X18" s="2"/>
      <c r="Y18" s="2"/>
      <c r="Z18" s="2" t="s">
        <v>43</v>
      </c>
      <c r="AC18">
        <f>1595*655/550</f>
        <v>1899.5</v>
      </c>
    </row>
    <row r="19" spans="1:29" ht="52.5" customHeight="1" x14ac:dyDescent="0.3">
      <c r="A19" s="104" t="s">
        <v>62</v>
      </c>
      <c r="B19" s="145" t="s">
        <v>48</v>
      </c>
      <c r="C19" s="2"/>
      <c r="D19" s="4"/>
      <c r="E19" s="106"/>
      <c r="F19" s="106"/>
      <c r="G19" s="2"/>
      <c r="H19" s="4"/>
      <c r="I19" s="2"/>
      <c r="J19" s="2"/>
      <c r="K19" s="106"/>
      <c r="L19" s="4"/>
      <c r="M19" s="106"/>
      <c r="N19" s="106"/>
      <c r="O19" s="106"/>
      <c r="P19" s="4"/>
      <c r="Q19" s="106"/>
      <c r="R19" s="106"/>
      <c r="S19" s="2"/>
      <c r="T19" s="4"/>
      <c r="U19" s="22" t="s">
        <v>63</v>
      </c>
      <c r="V19" s="2"/>
      <c r="W19" s="2">
        <v>1899.5</v>
      </c>
      <c r="X19" s="2"/>
      <c r="Y19" s="2"/>
      <c r="Z19" s="2" t="s">
        <v>43</v>
      </c>
      <c r="AC19">
        <f>1595*655/550</f>
        <v>1899.5</v>
      </c>
    </row>
    <row r="20" spans="1:29" ht="46.8" x14ac:dyDescent="0.3">
      <c r="A20" s="104" t="s">
        <v>64</v>
      </c>
      <c r="B20" s="145" t="s">
        <v>48</v>
      </c>
      <c r="C20" s="2"/>
      <c r="D20" s="4"/>
      <c r="E20" s="106"/>
      <c r="F20" s="106"/>
      <c r="G20" s="106"/>
      <c r="H20" s="4"/>
      <c r="I20" s="106"/>
      <c r="J20" s="106"/>
      <c r="K20" s="106"/>
      <c r="L20" s="4"/>
      <c r="M20" s="106"/>
      <c r="N20" s="106"/>
      <c r="O20" s="106"/>
      <c r="P20" s="4"/>
      <c r="Q20" s="106"/>
      <c r="R20" s="106"/>
      <c r="S20" s="2"/>
      <c r="T20" s="4"/>
      <c r="U20" s="22" t="s">
        <v>65</v>
      </c>
      <c r="V20" s="2"/>
      <c r="W20" s="2">
        <v>1899.5</v>
      </c>
      <c r="X20" s="2"/>
      <c r="Y20" s="2"/>
      <c r="Z20" s="2" t="s">
        <v>43</v>
      </c>
      <c r="AC20">
        <f>1595*655/550</f>
        <v>1899.5</v>
      </c>
    </row>
    <row r="21" spans="1:29" ht="46.8" x14ac:dyDescent="0.3">
      <c r="A21" s="104" t="s">
        <v>66</v>
      </c>
      <c r="B21" s="145" t="s">
        <v>51</v>
      </c>
      <c r="C21" s="2"/>
      <c r="D21" s="4"/>
      <c r="E21" s="2"/>
      <c r="F21" s="2"/>
      <c r="G21" s="2"/>
      <c r="H21" s="4"/>
      <c r="I21" s="106"/>
      <c r="J21" s="2"/>
      <c r="K21" s="2"/>
      <c r="L21" s="4"/>
      <c r="M21" s="2"/>
      <c r="N21" s="2"/>
      <c r="O21" s="2"/>
      <c r="P21" s="4"/>
      <c r="Q21" s="2"/>
      <c r="R21" s="2"/>
      <c r="S21" s="2"/>
      <c r="T21" s="4"/>
      <c r="U21" s="22" t="s">
        <v>67</v>
      </c>
      <c r="V21" s="2"/>
      <c r="W21" s="2">
        <v>481.12</v>
      </c>
      <c r="X21" s="2"/>
      <c r="Y21" s="2"/>
      <c r="Z21" s="2" t="s">
        <v>43</v>
      </c>
    </row>
    <row r="22" spans="1:29" ht="29.4" customHeight="1" x14ac:dyDescent="0.3">
      <c r="A22" s="13"/>
      <c r="B22" s="145"/>
      <c r="C22" s="2"/>
      <c r="D22" s="4"/>
      <c r="E22" s="2"/>
      <c r="F22" s="2"/>
      <c r="G22" s="2"/>
      <c r="H22" s="4"/>
      <c r="I22" s="106"/>
      <c r="J22" s="2"/>
      <c r="K22" s="2"/>
      <c r="L22" s="4"/>
      <c r="M22" s="2"/>
      <c r="N22" s="2"/>
      <c r="O22" s="2"/>
      <c r="P22" s="4"/>
      <c r="Q22" s="2"/>
      <c r="R22" s="2"/>
      <c r="S22" s="2"/>
      <c r="T22" s="4"/>
      <c r="U22" s="22"/>
      <c r="V22" s="2"/>
      <c r="W22" s="174">
        <f>SUM(W16:W21)</f>
        <v>170818.36</v>
      </c>
      <c r="X22" s="2"/>
      <c r="Y22" s="2"/>
      <c r="Z22" s="2"/>
    </row>
    <row r="23" spans="1:29" ht="16.8" thickBot="1" x14ac:dyDescent="0.4">
      <c r="A23" s="243" t="s">
        <v>68</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row>
    <row r="24" spans="1:29" ht="48" customHeight="1" thickBot="1" x14ac:dyDescent="0.35">
      <c r="A24" s="17" t="s">
        <v>69</v>
      </c>
      <c r="B24" s="133" t="s">
        <v>58</v>
      </c>
      <c r="C24" s="43"/>
      <c r="D24" s="44"/>
      <c r="E24" s="107"/>
      <c r="F24" s="107"/>
      <c r="G24" s="107"/>
      <c r="H24" s="44"/>
      <c r="I24" s="107"/>
      <c r="J24" s="107"/>
      <c r="K24" s="107"/>
      <c r="L24" s="44"/>
      <c r="M24" s="107"/>
      <c r="N24" s="107"/>
      <c r="O24" s="107"/>
      <c r="P24" s="44"/>
      <c r="Q24" s="107"/>
      <c r="R24" s="107"/>
      <c r="S24" s="107"/>
      <c r="T24" s="44"/>
      <c r="U24" s="42" t="s">
        <v>70</v>
      </c>
      <c r="V24" s="43"/>
      <c r="W24" s="43">
        <v>44545.45</v>
      </c>
      <c r="X24" s="43"/>
      <c r="Y24" s="43"/>
      <c r="Z24" s="43" t="s">
        <v>43</v>
      </c>
      <c r="AC24">
        <f>1595*655/550</f>
        <v>1899.5</v>
      </c>
    </row>
    <row r="25" spans="1:29" ht="46.8" x14ac:dyDescent="0.3">
      <c r="A25" s="13" t="s">
        <v>71</v>
      </c>
      <c r="B25" s="145" t="s">
        <v>45</v>
      </c>
      <c r="C25" s="2"/>
      <c r="D25" s="4"/>
      <c r="E25" s="106"/>
      <c r="F25" s="106"/>
      <c r="G25" s="106"/>
      <c r="H25" s="4"/>
      <c r="I25" s="106"/>
      <c r="J25" s="106"/>
      <c r="K25" s="106"/>
      <c r="L25" s="4"/>
      <c r="M25" s="106"/>
      <c r="N25" s="106"/>
      <c r="O25" s="106"/>
      <c r="P25" s="4"/>
      <c r="Q25" s="106"/>
      <c r="R25" s="106"/>
      <c r="S25" s="106"/>
      <c r="T25" s="4"/>
      <c r="U25" s="22" t="s">
        <v>72</v>
      </c>
      <c r="V25" s="2"/>
      <c r="W25" s="2">
        <v>1899.5</v>
      </c>
      <c r="X25" s="2"/>
      <c r="Y25" s="2"/>
      <c r="Z25" s="2" t="s">
        <v>43</v>
      </c>
      <c r="AC25">
        <f>1595*655/550</f>
        <v>1899.5</v>
      </c>
    </row>
    <row r="26" spans="1:29" ht="51" customHeight="1" x14ac:dyDescent="0.3">
      <c r="A26" s="104" t="s">
        <v>73</v>
      </c>
      <c r="B26" s="145" t="s">
        <v>48</v>
      </c>
      <c r="C26" s="2"/>
      <c r="D26" s="4"/>
      <c r="E26" s="106"/>
      <c r="F26" s="106"/>
      <c r="G26" s="106"/>
      <c r="H26" s="4"/>
      <c r="I26" s="106"/>
      <c r="J26" s="106"/>
      <c r="K26" s="106"/>
      <c r="L26" s="4"/>
      <c r="M26" s="106"/>
      <c r="N26" s="106"/>
      <c r="O26" s="106"/>
      <c r="P26" s="4"/>
      <c r="Q26" s="106"/>
      <c r="R26" s="106"/>
      <c r="S26" s="106"/>
      <c r="T26" s="4"/>
      <c r="U26" s="22" t="s">
        <v>74</v>
      </c>
      <c r="V26" s="2"/>
      <c r="W26" s="2">
        <v>1899.5</v>
      </c>
      <c r="X26" s="2"/>
      <c r="Y26" s="2"/>
      <c r="Z26" s="2" t="s">
        <v>43</v>
      </c>
      <c r="AC26">
        <f>1595*655/550</f>
        <v>1899.5</v>
      </c>
    </row>
    <row r="27" spans="1:29" ht="42" customHeight="1" x14ac:dyDescent="0.3">
      <c r="A27" s="104" t="s">
        <v>75</v>
      </c>
      <c r="B27" s="145" t="s">
        <v>48</v>
      </c>
      <c r="C27" s="2"/>
      <c r="D27" s="4"/>
      <c r="E27" s="106"/>
      <c r="F27" s="106"/>
      <c r="G27" s="106"/>
      <c r="H27" s="4"/>
      <c r="I27" s="106"/>
      <c r="J27" s="106"/>
      <c r="K27" s="106"/>
      <c r="L27" s="4"/>
      <c r="M27" s="106"/>
      <c r="N27" s="106"/>
      <c r="O27" s="106"/>
      <c r="P27" s="4"/>
      <c r="Q27" s="106"/>
      <c r="R27" s="106"/>
      <c r="S27" s="106"/>
      <c r="T27" s="4"/>
      <c r="U27" s="22" t="s">
        <v>76</v>
      </c>
      <c r="V27" s="2"/>
      <c r="W27" s="2">
        <v>1899.5</v>
      </c>
      <c r="X27" s="2"/>
      <c r="Y27" s="2"/>
      <c r="Z27" s="2" t="s">
        <v>43</v>
      </c>
      <c r="AC27">
        <f>1595*655/550</f>
        <v>1899.5</v>
      </c>
    </row>
    <row r="28" spans="1:29" ht="31.95" customHeight="1" x14ac:dyDescent="0.3">
      <c r="A28" s="13"/>
      <c r="B28" s="145"/>
      <c r="C28" s="2"/>
      <c r="D28" s="4"/>
      <c r="E28" s="106"/>
      <c r="F28" s="106"/>
      <c r="G28" s="106"/>
      <c r="H28" s="4"/>
      <c r="I28" s="195"/>
      <c r="J28" s="195"/>
      <c r="K28" s="195"/>
      <c r="L28" s="4"/>
      <c r="M28" s="195"/>
      <c r="N28" s="195"/>
      <c r="O28" s="195"/>
      <c r="P28" s="4"/>
      <c r="Q28" s="195"/>
      <c r="R28" s="195"/>
      <c r="S28" s="195"/>
      <c r="T28" s="4"/>
      <c r="U28" s="22"/>
      <c r="V28" s="2"/>
      <c r="W28">
        <v>0</v>
      </c>
      <c r="X28" s="2"/>
      <c r="Y28" s="2"/>
      <c r="Z28" s="2"/>
    </row>
    <row r="29" spans="1:29" ht="31.95" customHeight="1" x14ac:dyDescent="0.3">
      <c r="A29" s="13"/>
      <c r="B29" s="145"/>
      <c r="C29" s="2"/>
      <c r="D29" s="4"/>
      <c r="E29" s="106"/>
      <c r="F29" s="106"/>
      <c r="G29" s="106"/>
      <c r="H29" s="4"/>
      <c r="I29" s="195"/>
      <c r="J29" s="195"/>
      <c r="K29" s="195"/>
      <c r="L29" s="195"/>
      <c r="M29" s="195"/>
      <c r="N29" s="195"/>
      <c r="O29" s="195"/>
      <c r="P29" s="195"/>
      <c r="Q29" s="195"/>
      <c r="R29" s="195"/>
      <c r="S29" s="195"/>
      <c r="T29" s="4"/>
      <c r="U29" s="22"/>
      <c r="V29" s="2"/>
      <c r="W29" s="174">
        <f>SUM(W24:W28)</f>
        <v>50243.95</v>
      </c>
      <c r="X29" s="2"/>
      <c r="Y29" s="2"/>
      <c r="Z29" s="2"/>
    </row>
    <row r="30" spans="1:29" ht="16.2" x14ac:dyDescent="0.35">
      <c r="A30" s="243" t="s">
        <v>77</v>
      </c>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row>
    <row r="31" spans="1:29" ht="46.8" x14ac:dyDescent="0.3">
      <c r="A31" s="13" t="s">
        <v>78</v>
      </c>
      <c r="B31" s="139" t="s">
        <v>79</v>
      </c>
      <c r="D31" s="4"/>
      <c r="E31" s="2"/>
      <c r="F31" s="2"/>
      <c r="G31" s="2"/>
      <c r="H31" s="4"/>
      <c r="I31" s="2"/>
      <c r="J31" s="2"/>
      <c r="K31" s="2"/>
      <c r="L31" s="4"/>
      <c r="M31" s="106"/>
      <c r="N31" s="106"/>
      <c r="O31" s="106"/>
      <c r="P31" s="4"/>
      <c r="Q31" s="106"/>
      <c r="R31" s="106"/>
      <c r="S31" s="106"/>
      <c r="T31" s="4"/>
      <c r="U31" s="22" t="s">
        <v>80</v>
      </c>
      <c r="V31" s="22" t="s">
        <v>81</v>
      </c>
      <c r="W31" s="2">
        <v>3227.24</v>
      </c>
      <c r="X31" s="2"/>
      <c r="Y31" s="2"/>
      <c r="Z31" s="2" t="s">
        <v>82</v>
      </c>
      <c r="AC31">
        <f>2709.9*655/550</f>
        <v>3227.2445454545455</v>
      </c>
    </row>
    <row r="32" spans="1:29" ht="46.8" x14ac:dyDescent="0.3">
      <c r="A32" s="13" t="s">
        <v>83</v>
      </c>
      <c r="B32" s="139" t="s">
        <v>79</v>
      </c>
      <c r="D32" s="4"/>
      <c r="E32" s="2"/>
      <c r="F32" s="2"/>
      <c r="G32" s="2"/>
      <c r="H32" s="4"/>
      <c r="I32" s="2"/>
      <c r="J32" s="2"/>
      <c r="K32" s="2"/>
      <c r="L32" s="4"/>
      <c r="M32" s="106"/>
      <c r="N32" s="106"/>
      <c r="O32" s="106"/>
      <c r="P32" s="4"/>
      <c r="Q32" s="106"/>
      <c r="R32" s="106"/>
      <c r="S32" s="106"/>
      <c r="T32" s="4"/>
      <c r="U32" s="22" t="s">
        <v>84</v>
      </c>
      <c r="V32" s="22" t="s">
        <v>81</v>
      </c>
      <c r="W32" s="2">
        <v>3227.24</v>
      </c>
      <c r="X32" s="2"/>
      <c r="Y32" s="2"/>
      <c r="Z32" s="2" t="s">
        <v>82</v>
      </c>
      <c r="AC32">
        <f>2709.9*655/550</f>
        <v>3227.2445454545455</v>
      </c>
    </row>
    <row r="33" spans="1:30" ht="46.8" x14ac:dyDescent="0.3">
      <c r="A33" s="13" t="s">
        <v>85</v>
      </c>
      <c r="B33" s="139" t="s">
        <v>86</v>
      </c>
      <c r="D33" s="4"/>
      <c r="E33" s="106"/>
      <c r="F33" s="106"/>
      <c r="G33" s="106"/>
      <c r="H33" s="4"/>
      <c r="I33" s="106"/>
      <c r="J33" s="106"/>
      <c r="K33" s="106"/>
      <c r="L33" s="4"/>
      <c r="M33" s="106"/>
      <c r="N33" s="106"/>
      <c r="O33" s="106"/>
      <c r="P33" s="4"/>
      <c r="Q33" s="106"/>
      <c r="R33" s="106"/>
      <c r="S33" s="106"/>
      <c r="T33" s="4"/>
      <c r="U33" s="22" t="s">
        <v>87</v>
      </c>
      <c r="V33" s="22" t="s">
        <v>81</v>
      </c>
      <c r="W33" s="2">
        <v>272.72000000000003</v>
      </c>
      <c r="X33" s="2"/>
      <c r="Y33" s="2"/>
      <c r="Z33" s="2" t="s">
        <v>82</v>
      </c>
      <c r="AC33">
        <f>229*655/550</f>
        <v>272.71818181818179</v>
      </c>
    </row>
    <row r="34" spans="1:30" ht="62.4" x14ac:dyDescent="0.3">
      <c r="A34" s="13" t="s">
        <v>88</v>
      </c>
      <c r="B34" s="139" t="s">
        <v>89</v>
      </c>
      <c r="D34" s="4"/>
      <c r="E34" s="106"/>
      <c r="F34" s="106"/>
      <c r="G34" s="106"/>
      <c r="H34" s="4"/>
      <c r="I34" s="106"/>
      <c r="J34" s="106"/>
      <c r="K34" s="106"/>
      <c r="L34" s="4"/>
      <c r="M34" s="106"/>
      <c r="N34" s="106"/>
      <c r="O34" s="106"/>
      <c r="P34" s="4"/>
      <c r="Q34" s="106"/>
      <c r="R34" s="106"/>
      <c r="S34" s="106"/>
      <c r="T34" s="4"/>
      <c r="U34" s="22" t="s">
        <v>90</v>
      </c>
      <c r="V34" s="22" t="s">
        <v>81</v>
      </c>
      <c r="W34" s="2">
        <v>272.72000000000003</v>
      </c>
      <c r="X34" s="2"/>
      <c r="Y34" s="2"/>
      <c r="Z34" s="2" t="s">
        <v>82</v>
      </c>
      <c r="AC34">
        <f>229*655/550</f>
        <v>272.71818181818179</v>
      </c>
    </row>
    <row r="35" spans="1:30" ht="46.8" x14ac:dyDescent="0.3">
      <c r="A35" s="13" t="s">
        <v>91</v>
      </c>
      <c r="B35" s="139" t="s">
        <v>79</v>
      </c>
      <c r="D35" s="4"/>
      <c r="E35" s="2"/>
      <c r="F35" s="2"/>
      <c r="G35" s="2"/>
      <c r="H35" s="4"/>
      <c r="I35" s="2"/>
      <c r="J35" s="2"/>
      <c r="K35" s="2"/>
      <c r="L35" s="4"/>
      <c r="M35" s="106"/>
      <c r="N35" s="106"/>
      <c r="O35" s="106"/>
      <c r="P35" s="4"/>
      <c r="Q35" s="106"/>
      <c r="R35" s="106"/>
      <c r="S35" s="106"/>
      <c r="T35" s="4"/>
      <c r="U35" s="22" t="s">
        <v>92</v>
      </c>
      <c r="V35" s="22" t="s">
        <v>81</v>
      </c>
      <c r="W35" s="2">
        <v>3227</v>
      </c>
      <c r="X35" s="2"/>
      <c r="Y35" s="2"/>
      <c r="Z35" s="2" t="s">
        <v>82</v>
      </c>
      <c r="AC35">
        <f>2709.9*655/550</f>
        <v>3227.2445454545455</v>
      </c>
    </row>
    <row r="36" spans="1:30" ht="46.8" x14ac:dyDescent="0.3">
      <c r="A36" s="13" t="s">
        <v>93</v>
      </c>
      <c r="B36" s="139" t="s">
        <v>94</v>
      </c>
      <c r="D36" s="4"/>
      <c r="E36" s="106"/>
      <c r="F36" s="2"/>
      <c r="G36" s="2"/>
      <c r="H36" s="4"/>
      <c r="I36" s="2"/>
      <c r="J36" s="2"/>
      <c r="K36" s="2"/>
      <c r="L36" s="4"/>
      <c r="M36" s="2"/>
      <c r="N36" s="2"/>
      <c r="O36" s="2"/>
      <c r="P36" s="4"/>
      <c r="Q36" s="2"/>
      <c r="R36" s="2"/>
      <c r="S36" s="2"/>
      <c r="T36" s="4"/>
      <c r="U36" s="22" t="s">
        <v>95</v>
      </c>
      <c r="V36" s="22" t="s">
        <v>81</v>
      </c>
      <c r="W36" s="2">
        <v>87.27</v>
      </c>
      <c r="X36" s="2"/>
      <c r="Y36" s="2"/>
      <c r="Z36" s="2" t="s">
        <v>82</v>
      </c>
      <c r="AC36">
        <f>73.28*655/550</f>
        <v>87.269818181818181</v>
      </c>
    </row>
    <row r="37" spans="1:30" ht="31.2" customHeight="1" x14ac:dyDescent="0.3">
      <c r="A37" s="13"/>
      <c r="B37" s="139"/>
      <c r="D37" s="4"/>
      <c r="E37" s="2"/>
      <c r="F37" s="2"/>
      <c r="G37" s="2"/>
      <c r="H37" s="4"/>
      <c r="I37" s="2"/>
      <c r="J37" s="2"/>
      <c r="K37" s="2"/>
      <c r="L37" s="4"/>
      <c r="M37" s="106"/>
      <c r="N37" s="106"/>
      <c r="O37" s="106"/>
      <c r="P37" s="4"/>
      <c r="Q37" s="106"/>
      <c r="R37" s="106"/>
      <c r="S37" s="106"/>
      <c r="T37" s="4"/>
      <c r="U37" s="22"/>
      <c r="V37" s="22"/>
      <c r="W37" s="174">
        <f>SUM(W31:W36)</f>
        <v>10314.19</v>
      </c>
      <c r="X37" s="2"/>
      <c r="Y37" s="2"/>
      <c r="Z37" s="2"/>
    </row>
    <row r="38" spans="1:30" ht="31.2" customHeight="1" x14ac:dyDescent="0.3">
      <c r="A38" s="13" t="s">
        <v>96</v>
      </c>
      <c r="B38" s="139"/>
      <c r="D38" s="4"/>
      <c r="E38" s="2"/>
      <c r="F38" s="2"/>
      <c r="G38" s="2"/>
      <c r="H38" s="4"/>
      <c r="I38" s="2"/>
      <c r="J38" s="2"/>
      <c r="K38" s="2"/>
      <c r="L38" s="4"/>
      <c r="M38" s="106"/>
      <c r="N38" s="106"/>
      <c r="O38" s="106"/>
      <c r="P38" s="4"/>
      <c r="Q38" s="106"/>
      <c r="R38" s="106"/>
      <c r="S38" s="106"/>
      <c r="T38" s="4"/>
      <c r="U38" s="22"/>
      <c r="V38" s="22"/>
      <c r="W38" s="175">
        <f>W37+W29+W22+W14</f>
        <v>287272.92</v>
      </c>
      <c r="X38" s="2"/>
      <c r="Y38" s="2"/>
      <c r="Z38" s="2"/>
    </row>
    <row r="39" spans="1:30" ht="32.4" customHeight="1" x14ac:dyDescent="0.3">
      <c r="A39" s="245" t="s">
        <v>97</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row>
    <row r="40" spans="1:30" ht="16.8" thickBot="1" x14ac:dyDescent="0.4">
      <c r="A40" s="243" t="s">
        <v>98</v>
      </c>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row>
    <row r="41" spans="1:30" ht="31.8" thickBot="1" x14ac:dyDescent="0.35">
      <c r="A41" s="17" t="s">
        <v>101</v>
      </c>
      <c r="B41" s="134" t="s">
        <v>102</v>
      </c>
      <c r="C41" s="2"/>
      <c r="D41" s="43"/>
      <c r="E41" s="43"/>
      <c r="F41" s="43"/>
      <c r="G41" s="43"/>
      <c r="H41" s="43"/>
      <c r="I41" s="168"/>
      <c r="J41" s="168"/>
      <c r="K41" s="168"/>
      <c r="L41" s="43"/>
      <c r="M41" s="169"/>
      <c r="N41" s="169"/>
      <c r="O41" s="169"/>
      <c r="P41" s="43"/>
      <c r="Q41" s="169"/>
      <c r="R41" s="169"/>
      <c r="S41" s="169"/>
      <c r="T41" s="43"/>
      <c r="U41" s="42" t="s">
        <v>103</v>
      </c>
      <c r="V41" s="2" t="s">
        <v>99</v>
      </c>
      <c r="W41" s="51">
        <f t="shared" ref="W41:W53" si="0">AD41</f>
        <v>1780.409090909091</v>
      </c>
      <c r="X41" s="43"/>
      <c r="Y41" s="43"/>
      <c r="Z41" s="43" t="s">
        <v>100</v>
      </c>
      <c r="AC41" s="43">
        <v>1495</v>
      </c>
      <c r="AD41">
        <f t="shared" ref="AD41:AD53" si="1">AC41*655/550</f>
        <v>1780.409090909091</v>
      </c>
    </row>
    <row r="42" spans="1:30" ht="46.8" x14ac:dyDescent="0.3">
      <c r="A42" s="17" t="s">
        <v>104</v>
      </c>
      <c r="B42" s="139" t="s">
        <v>105</v>
      </c>
      <c r="C42" s="2"/>
      <c r="D42" s="2"/>
      <c r="E42" s="2"/>
      <c r="F42" s="2"/>
      <c r="G42" s="2"/>
      <c r="H42" s="2"/>
      <c r="I42" s="168"/>
      <c r="J42" s="168"/>
      <c r="K42" s="168"/>
      <c r="L42" s="2"/>
      <c r="M42" s="170"/>
      <c r="N42" s="170"/>
      <c r="O42" s="170"/>
      <c r="P42" s="2"/>
      <c r="Q42" s="170"/>
      <c r="R42" s="170"/>
      <c r="S42" s="170"/>
      <c r="T42" s="2"/>
      <c r="U42" s="32" t="s">
        <v>106</v>
      </c>
      <c r="V42" s="22" t="s">
        <v>99</v>
      </c>
      <c r="W42" s="50">
        <f t="shared" si="0"/>
        <v>5303.1181818181822</v>
      </c>
      <c r="X42" s="2"/>
      <c r="Y42" s="2"/>
      <c r="Z42" s="2" t="s">
        <v>100</v>
      </c>
      <c r="AC42" s="2">
        <v>4453</v>
      </c>
      <c r="AD42">
        <f t="shared" si="1"/>
        <v>5303.1181818181822</v>
      </c>
    </row>
    <row r="43" spans="1:30" ht="31.8" thickBot="1" x14ac:dyDescent="0.35">
      <c r="A43" s="17" t="s">
        <v>107</v>
      </c>
      <c r="B43" s="139" t="s">
        <v>108</v>
      </c>
      <c r="C43" s="2"/>
      <c r="D43" s="4"/>
      <c r="E43" s="2"/>
      <c r="F43" s="2"/>
      <c r="G43" s="2"/>
      <c r="H43" s="4"/>
      <c r="I43" s="2"/>
      <c r="J43" s="2"/>
      <c r="K43" s="2"/>
      <c r="L43" s="4"/>
      <c r="M43" s="2"/>
      <c r="N43" s="2"/>
      <c r="O43" s="2"/>
      <c r="P43" s="4"/>
      <c r="Q43" s="2"/>
      <c r="R43" s="2"/>
      <c r="S43" s="2"/>
      <c r="T43" s="4"/>
      <c r="U43" s="32" t="s">
        <v>109</v>
      </c>
      <c r="V43" s="22" t="s">
        <v>99</v>
      </c>
      <c r="W43" s="50">
        <f t="shared" si="0"/>
        <v>8931.818181818182</v>
      </c>
      <c r="X43" s="2"/>
      <c r="Y43" s="2"/>
      <c r="Z43" s="2" t="s">
        <v>100</v>
      </c>
      <c r="AC43" s="2">
        <v>7500</v>
      </c>
      <c r="AD43">
        <f t="shared" si="1"/>
        <v>8931.818181818182</v>
      </c>
    </row>
    <row r="44" spans="1:30" s="202" customFormat="1" ht="31.8" thickBot="1" x14ac:dyDescent="0.35">
      <c r="A44" s="198" t="s">
        <v>110</v>
      </c>
      <c r="B44" s="209" t="s">
        <v>111</v>
      </c>
      <c r="C44" s="196"/>
      <c r="D44" s="196"/>
      <c r="E44" s="196"/>
      <c r="F44" s="196"/>
      <c r="G44" s="196"/>
      <c r="H44" s="196"/>
      <c r="I44" s="196"/>
      <c r="J44" s="196"/>
      <c r="K44" s="196"/>
      <c r="L44" s="196"/>
      <c r="M44" s="196"/>
      <c r="N44" s="196"/>
      <c r="O44" s="196"/>
      <c r="P44" s="196"/>
      <c r="Q44" s="196"/>
      <c r="R44" s="196"/>
      <c r="S44" s="196"/>
      <c r="T44" s="196"/>
      <c r="U44" s="196" t="s">
        <v>112</v>
      </c>
      <c r="V44" s="200" t="s">
        <v>99</v>
      </c>
      <c r="W44" s="201">
        <f t="shared" si="0"/>
        <v>6550</v>
      </c>
      <c r="X44" s="196"/>
      <c r="Y44" s="196"/>
      <c r="Z44" s="196" t="s">
        <v>100</v>
      </c>
      <c r="AC44" s="196">
        <v>5500</v>
      </c>
      <c r="AD44" s="202">
        <f t="shared" si="1"/>
        <v>6550</v>
      </c>
    </row>
    <row r="45" spans="1:30" ht="46.8" x14ac:dyDescent="0.3">
      <c r="A45" s="17" t="s">
        <v>113</v>
      </c>
      <c r="B45" s="145" t="s">
        <v>111</v>
      </c>
      <c r="C45" s="2"/>
      <c r="D45" s="4"/>
      <c r="E45" s="106"/>
      <c r="F45" s="106"/>
      <c r="G45" s="106"/>
      <c r="H45" s="4"/>
      <c r="I45" s="106"/>
      <c r="J45" s="106"/>
      <c r="K45" s="106"/>
      <c r="L45" s="4"/>
      <c r="M45" s="106"/>
      <c r="N45" s="106"/>
      <c r="O45" s="106"/>
      <c r="P45" s="4"/>
      <c r="Q45" s="106"/>
      <c r="R45" s="106"/>
      <c r="S45" s="106"/>
      <c r="T45" s="4"/>
      <c r="U45" s="22" t="s">
        <v>114</v>
      </c>
      <c r="V45" s="22" t="s">
        <v>99</v>
      </c>
      <c r="W45" s="50">
        <f t="shared" si="0"/>
        <v>11313.636363636364</v>
      </c>
      <c r="X45" s="2"/>
      <c r="Y45" s="2"/>
      <c r="Z45" s="2" t="s">
        <v>100</v>
      </c>
      <c r="AC45" s="2">
        <v>9500</v>
      </c>
      <c r="AD45">
        <f t="shared" si="1"/>
        <v>11313.636363636364</v>
      </c>
    </row>
    <row r="46" spans="1:30" ht="47.4" thickBot="1" x14ac:dyDescent="0.35">
      <c r="A46" s="17" t="s">
        <v>115</v>
      </c>
      <c r="B46" s="145" t="s">
        <v>116</v>
      </c>
      <c r="C46" s="2"/>
      <c r="D46" s="4"/>
      <c r="E46" s="106"/>
      <c r="F46" s="106"/>
      <c r="G46" s="106"/>
      <c r="H46" s="4"/>
      <c r="I46" s="106"/>
      <c r="J46" s="106"/>
      <c r="K46" s="106"/>
      <c r="L46" s="4"/>
      <c r="M46" s="106"/>
      <c r="N46" s="106"/>
      <c r="O46" s="106"/>
      <c r="P46" s="4"/>
      <c r="Q46" s="106"/>
      <c r="R46" s="106"/>
      <c r="S46" s="106"/>
      <c r="T46" s="4"/>
      <c r="U46" s="22" t="s">
        <v>117</v>
      </c>
      <c r="V46" s="22" t="s">
        <v>99</v>
      </c>
      <c r="W46" s="50">
        <f t="shared" si="0"/>
        <v>11254.09090909091</v>
      </c>
      <c r="X46" s="2"/>
      <c r="Y46" s="2"/>
      <c r="Z46" s="2" t="s">
        <v>100</v>
      </c>
      <c r="AC46" s="2">
        <v>9450</v>
      </c>
      <c r="AD46">
        <f t="shared" si="1"/>
        <v>11254.09090909091</v>
      </c>
    </row>
    <row r="47" spans="1:30" ht="47.4" thickBot="1" x14ac:dyDescent="0.35">
      <c r="A47" s="17" t="s">
        <v>118</v>
      </c>
      <c r="B47" s="134" t="s">
        <v>641</v>
      </c>
      <c r="C47" s="2"/>
      <c r="D47" s="44"/>
      <c r="E47" s="107"/>
      <c r="F47" s="107"/>
      <c r="G47" s="107"/>
      <c r="H47" s="44"/>
      <c r="I47" s="107"/>
      <c r="J47" s="107"/>
      <c r="K47" s="107"/>
      <c r="L47" s="44"/>
      <c r="M47" s="43"/>
      <c r="N47" s="43"/>
      <c r="O47" s="43"/>
      <c r="P47" s="44"/>
      <c r="Q47" s="43"/>
      <c r="R47" s="43"/>
      <c r="S47" s="43"/>
      <c r="T47" s="44"/>
      <c r="U47" s="42" t="s">
        <v>119</v>
      </c>
      <c r="V47" s="2" t="s">
        <v>99</v>
      </c>
      <c r="W47" s="51">
        <f t="shared" si="0"/>
        <v>107181.81818181818</v>
      </c>
      <c r="X47" s="43"/>
      <c r="Y47" s="43"/>
      <c r="Z47" s="43" t="s">
        <v>100</v>
      </c>
      <c r="AC47" s="43">
        <v>90000</v>
      </c>
      <c r="AD47">
        <f t="shared" si="1"/>
        <v>107181.81818181818</v>
      </c>
    </row>
    <row r="48" spans="1:30" s="202" customFormat="1" ht="31.8" thickBot="1" x14ac:dyDescent="0.35">
      <c r="A48" s="198" t="s">
        <v>120</v>
      </c>
      <c r="B48" s="203" t="s">
        <v>121</v>
      </c>
      <c r="C48" s="196"/>
      <c r="D48" s="204"/>
      <c r="E48" s="204"/>
      <c r="F48" s="204"/>
      <c r="G48" s="204"/>
      <c r="H48" s="204"/>
      <c r="I48" s="204"/>
      <c r="J48" s="204"/>
      <c r="K48" s="204"/>
      <c r="L48" s="204"/>
      <c r="M48" s="204"/>
      <c r="N48" s="204"/>
      <c r="O48" s="204"/>
      <c r="P48" s="204"/>
      <c r="Q48" s="204"/>
      <c r="R48" s="204"/>
      <c r="S48" s="204"/>
      <c r="T48" s="204"/>
      <c r="U48" s="205" t="s">
        <v>122</v>
      </c>
      <c r="V48" s="196" t="s">
        <v>99</v>
      </c>
      <c r="W48" s="206">
        <f t="shared" si="0"/>
        <v>62852.609090909093</v>
      </c>
      <c r="X48" s="204"/>
      <c r="Y48" s="204"/>
      <c r="Z48" s="204" t="s">
        <v>100</v>
      </c>
      <c r="AC48" s="204">
        <v>52777</v>
      </c>
      <c r="AD48" s="202">
        <f t="shared" si="1"/>
        <v>62852.609090909093</v>
      </c>
    </row>
    <row r="49" spans="1:30" ht="31.8" thickBot="1" x14ac:dyDescent="0.35">
      <c r="A49" s="17" t="s">
        <v>123</v>
      </c>
      <c r="B49" s="134" t="s">
        <v>124</v>
      </c>
      <c r="C49" s="2"/>
      <c r="D49" s="44"/>
      <c r="E49" s="43"/>
      <c r="F49" s="43"/>
      <c r="G49" s="43"/>
      <c r="H49" s="44"/>
      <c r="I49" s="107"/>
      <c r="J49" s="107"/>
      <c r="K49" s="107"/>
      <c r="L49" s="44"/>
      <c r="M49" s="43"/>
      <c r="N49" s="43"/>
      <c r="O49" s="43"/>
      <c r="P49" s="44"/>
      <c r="Q49" s="43"/>
      <c r="R49" s="43"/>
      <c r="S49" s="43"/>
      <c r="T49" s="44"/>
      <c r="U49" s="42" t="s">
        <v>125</v>
      </c>
      <c r="V49" s="2" t="s">
        <v>99</v>
      </c>
      <c r="W49" s="51">
        <f t="shared" si="0"/>
        <v>5303.1181818181822</v>
      </c>
      <c r="X49" s="43"/>
      <c r="Y49" s="43"/>
      <c r="Z49" s="43" t="s">
        <v>100</v>
      </c>
      <c r="AC49" s="43">
        <v>4453</v>
      </c>
      <c r="AD49">
        <f t="shared" si="1"/>
        <v>5303.1181818181822</v>
      </c>
    </row>
    <row r="50" spans="1:30" ht="47.4" thickBot="1" x14ac:dyDescent="0.35">
      <c r="A50" s="17" t="s">
        <v>126</v>
      </c>
      <c r="B50" s="133" t="s">
        <v>127</v>
      </c>
      <c r="C50" s="2"/>
      <c r="D50" s="44"/>
      <c r="E50" s="107"/>
      <c r="F50" s="107"/>
      <c r="G50" s="107"/>
      <c r="H50" s="44"/>
      <c r="I50" s="43"/>
      <c r="J50" s="43"/>
      <c r="K50" s="43"/>
      <c r="L50" s="44"/>
      <c r="M50" s="43"/>
      <c r="N50" s="43"/>
      <c r="O50" s="43"/>
      <c r="P50" s="44"/>
      <c r="Q50" s="43"/>
      <c r="R50" s="43"/>
      <c r="S50" s="43"/>
      <c r="T50" s="44"/>
      <c r="U50" s="42" t="s">
        <v>128</v>
      </c>
      <c r="V50" s="2" t="s">
        <v>99</v>
      </c>
      <c r="W50" s="51">
        <f t="shared" si="0"/>
        <v>23222.727272727272</v>
      </c>
      <c r="X50" s="43"/>
      <c r="Y50" s="43"/>
      <c r="Z50" s="43" t="s">
        <v>100</v>
      </c>
      <c r="AC50" s="43">
        <v>19500</v>
      </c>
      <c r="AD50">
        <f t="shared" si="1"/>
        <v>23222.727272727272</v>
      </c>
    </row>
    <row r="51" spans="1:30" ht="42" thickBot="1" x14ac:dyDescent="0.35">
      <c r="A51" s="17" t="s">
        <v>129</v>
      </c>
      <c r="B51" s="146" t="s">
        <v>130</v>
      </c>
      <c r="C51" s="2"/>
      <c r="D51" s="44"/>
      <c r="E51" s="43"/>
      <c r="F51" s="43"/>
      <c r="G51" s="43"/>
      <c r="H51" s="44"/>
      <c r="I51" s="43"/>
      <c r="J51" s="43"/>
      <c r="K51" s="43"/>
      <c r="L51" s="44"/>
      <c r="M51" s="43"/>
      <c r="N51" s="43"/>
      <c r="O51" s="43"/>
      <c r="P51" s="44"/>
      <c r="Q51" s="107"/>
      <c r="R51" s="107"/>
      <c r="S51" s="107"/>
      <c r="T51" s="44"/>
      <c r="U51" s="42" t="s">
        <v>131</v>
      </c>
      <c r="V51" s="2"/>
      <c r="W51" s="51">
        <f t="shared" si="0"/>
        <v>3572.7272727272725</v>
      </c>
      <c r="X51" s="43"/>
      <c r="Y51" s="43"/>
      <c r="Z51" s="43" t="s">
        <v>100</v>
      </c>
      <c r="AC51" s="43">
        <v>3000</v>
      </c>
      <c r="AD51">
        <f t="shared" si="1"/>
        <v>3572.7272727272725</v>
      </c>
    </row>
    <row r="52" spans="1:30" ht="46.8" x14ac:dyDescent="0.3">
      <c r="A52" s="17" t="s">
        <v>132</v>
      </c>
      <c r="B52" s="133" t="s">
        <v>133</v>
      </c>
      <c r="C52" s="2"/>
      <c r="D52" s="46"/>
      <c r="E52" s="45"/>
      <c r="F52" s="45"/>
      <c r="G52" s="45"/>
      <c r="H52" s="46"/>
      <c r="I52" s="109"/>
      <c r="J52" s="109"/>
      <c r="K52" s="109"/>
      <c r="L52" s="46"/>
      <c r="M52" s="45"/>
      <c r="N52" s="45"/>
      <c r="O52" s="45"/>
      <c r="P52" s="46"/>
      <c r="Q52" s="45"/>
      <c r="R52" s="45"/>
      <c r="S52" s="45"/>
      <c r="T52" s="46"/>
      <c r="U52" s="48" t="s">
        <v>134</v>
      </c>
      <c r="V52" s="2" t="s">
        <v>99</v>
      </c>
      <c r="W52" s="51">
        <f t="shared" si="0"/>
        <v>0</v>
      </c>
      <c r="X52" s="43"/>
      <c r="Y52" s="43"/>
      <c r="Z52" s="43" t="s">
        <v>100</v>
      </c>
      <c r="AC52" s="43">
        <v>0</v>
      </c>
      <c r="AD52">
        <f t="shared" si="1"/>
        <v>0</v>
      </c>
    </row>
    <row r="53" spans="1:30" ht="31.8" thickBot="1" x14ac:dyDescent="0.35">
      <c r="A53" s="17" t="s">
        <v>135</v>
      </c>
      <c r="B53" s="133" t="s">
        <v>136</v>
      </c>
      <c r="C53" s="2"/>
      <c r="D53" s="44"/>
      <c r="E53" s="108"/>
      <c r="F53" s="108"/>
      <c r="G53" s="108"/>
      <c r="H53" s="44"/>
      <c r="I53" s="108"/>
      <c r="J53" s="108"/>
      <c r="K53" s="108"/>
      <c r="L53" s="44"/>
      <c r="M53" s="43"/>
      <c r="N53" s="43"/>
      <c r="O53" s="43"/>
      <c r="P53" s="44"/>
      <c r="Q53" s="108"/>
      <c r="R53" s="108"/>
      <c r="S53" s="108"/>
      <c r="T53" s="44"/>
      <c r="U53" s="42" t="s">
        <v>137</v>
      </c>
      <c r="V53" s="2" t="s">
        <v>99</v>
      </c>
      <c r="W53" s="51">
        <f t="shared" si="0"/>
        <v>3572.7272727272725</v>
      </c>
      <c r="X53" s="43"/>
      <c r="Y53" s="43"/>
      <c r="Z53" s="43" t="s">
        <v>100</v>
      </c>
      <c r="AC53" s="43">
        <v>3000</v>
      </c>
      <c r="AD53">
        <f t="shared" si="1"/>
        <v>3572.7272727272725</v>
      </c>
    </row>
    <row r="54" spans="1:30" ht="31.8" thickBot="1" x14ac:dyDescent="0.35">
      <c r="A54" s="17" t="s">
        <v>138</v>
      </c>
      <c r="B54" s="133" t="s">
        <v>139</v>
      </c>
      <c r="C54" s="45"/>
      <c r="D54" s="46"/>
      <c r="E54" s="45"/>
      <c r="F54" s="45"/>
      <c r="G54" s="45"/>
      <c r="H54" s="46"/>
      <c r="I54" s="45"/>
      <c r="J54" s="45"/>
      <c r="K54" s="45"/>
      <c r="L54" s="46"/>
      <c r="M54" s="45"/>
      <c r="N54" s="45"/>
      <c r="O54" s="45"/>
      <c r="P54" s="46"/>
      <c r="Q54" s="45"/>
      <c r="R54" s="45"/>
      <c r="S54" s="45"/>
      <c r="T54" s="46"/>
      <c r="U54" s="45"/>
      <c r="V54" s="45"/>
      <c r="W54" s="43">
        <v>0</v>
      </c>
      <c r="X54" s="45"/>
      <c r="Y54" s="45"/>
      <c r="Z54" s="45" t="s">
        <v>100</v>
      </c>
      <c r="AA54" s="47" t="s">
        <v>140</v>
      </c>
    </row>
    <row r="55" spans="1:30" s="47" customFormat="1" ht="31.8" thickBot="1" x14ac:dyDescent="0.35">
      <c r="A55" s="17" t="s">
        <v>142</v>
      </c>
      <c r="B55" s="134" t="s">
        <v>143</v>
      </c>
      <c r="C55" s="45"/>
      <c r="D55" s="46"/>
      <c r="E55" s="110"/>
      <c r="F55" s="110"/>
      <c r="G55" s="110"/>
      <c r="H55" s="46"/>
      <c r="I55" s="110"/>
      <c r="J55" s="110"/>
      <c r="K55" s="110"/>
      <c r="L55" s="46"/>
      <c r="M55" s="45"/>
      <c r="N55" s="45"/>
      <c r="O55" s="45"/>
      <c r="P55" s="46"/>
      <c r="Q55" s="45"/>
      <c r="R55" s="45"/>
      <c r="S55" s="45"/>
      <c r="T55" s="46"/>
      <c r="U55" s="45"/>
      <c r="V55" s="45"/>
      <c r="W55" s="43">
        <v>40458.019999999997</v>
      </c>
      <c r="X55" s="45"/>
      <c r="Y55" s="45"/>
      <c r="Z55" s="45" t="s">
        <v>100</v>
      </c>
      <c r="AA55" s="47" t="s">
        <v>144</v>
      </c>
    </row>
    <row r="56" spans="1:30" ht="33.6" customHeight="1" x14ac:dyDescent="0.3">
      <c r="A56" s="31"/>
      <c r="B56" s="147"/>
      <c r="C56" s="1"/>
      <c r="D56" s="101"/>
      <c r="E56" s="99"/>
      <c r="F56" s="99"/>
      <c r="G56" s="99"/>
      <c r="H56" s="101"/>
      <c r="I56" s="99"/>
      <c r="J56" s="99"/>
      <c r="K56" s="99"/>
      <c r="L56" s="101"/>
      <c r="M56" s="99"/>
      <c r="N56" s="99"/>
      <c r="O56" s="99"/>
      <c r="P56" s="101"/>
      <c r="Q56" s="99"/>
      <c r="R56" s="99"/>
      <c r="S56" s="99"/>
      <c r="T56" s="101"/>
      <c r="U56" s="100"/>
      <c r="V56" s="100"/>
      <c r="W56" s="194">
        <f>SUM(W41:W55)</f>
        <v>291296.82</v>
      </c>
      <c r="X56" s="99"/>
      <c r="Y56" s="99"/>
      <c r="Z56" s="99"/>
      <c r="AC56" s="99"/>
    </row>
    <row r="57" spans="1:30" ht="16.2" x14ac:dyDescent="0.35">
      <c r="A57" s="243" t="s">
        <v>145</v>
      </c>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row>
    <row r="58" spans="1:30" ht="46.8" x14ac:dyDescent="0.3">
      <c r="A58" s="167" t="s">
        <v>146</v>
      </c>
      <c r="B58" s="137" t="s">
        <v>147</v>
      </c>
      <c r="C58" s="165"/>
      <c r="D58" s="4"/>
      <c r="E58" s="170"/>
      <c r="F58" s="170"/>
      <c r="G58" s="170"/>
      <c r="H58" s="4"/>
      <c r="I58" s="2"/>
      <c r="J58" s="2"/>
      <c r="K58" s="2"/>
      <c r="L58" s="4"/>
      <c r="M58" s="2"/>
      <c r="N58" s="2"/>
      <c r="O58" s="2"/>
      <c r="P58" s="4"/>
      <c r="Q58" s="2"/>
      <c r="R58" s="2"/>
      <c r="S58" s="2"/>
      <c r="T58" s="4"/>
      <c r="U58" s="2"/>
      <c r="V58" s="2">
        <v>2000000</v>
      </c>
      <c r="W58" s="2">
        <v>3636</v>
      </c>
      <c r="X58" s="2"/>
      <c r="Y58" s="2"/>
      <c r="Z58" s="2"/>
    </row>
    <row r="59" spans="1:30" ht="31.2" x14ac:dyDescent="0.3">
      <c r="A59" s="167" t="s">
        <v>148</v>
      </c>
      <c r="B59" s="137" t="s">
        <v>147</v>
      </c>
      <c r="C59" s="126"/>
      <c r="D59" s="4"/>
      <c r="E59" s="170"/>
      <c r="F59" s="170"/>
      <c r="G59" s="170"/>
      <c r="H59" s="4"/>
      <c r="I59" s="2"/>
      <c r="J59" s="2"/>
      <c r="K59" s="2"/>
      <c r="L59" s="4"/>
      <c r="M59" s="2"/>
      <c r="N59" s="2"/>
      <c r="O59" s="2"/>
      <c r="P59" s="4"/>
      <c r="Q59" s="2"/>
      <c r="R59" s="2"/>
      <c r="S59" s="2"/>
      <c r="T59" s="4"/>
      <c r="U59" s="2"/>
      <c r="V59" s="157"/>
      <c r="W59" s="2">
        <v>13083</v>
      </c>
      <c r="X59" s="2"/>
      <c r="Y59" s="2"/>
      <c r="Z59" s="2"/>
    </row>
    <row r="60" spans="1:30" ht="31.2" x14ac:dyDescent="0.3">
      <c r="A60" s="167" t="s">
        <v>149</v>
      </c>
      <c r="B60" s="137" t="s">
        <v>147</v>
      </c>
      <c r="C60" s="166"/>
      <c r="D60" s="4"/>
      <c r="E60" s="170"/>
      <c r="F60" s="170"/>
      <c r="G60" s="170"/>
      <c r="H60" s="4"/>
      <c r="I60" s="2"/>
      <c r="J60" s="2"/>
      <c r="K60" s="2"/>
      <c r="L60" s="4"/>
      <c r="M60" s="2"/>
      <c r="N60" s="2"/>
      <c r="O60" s="2"/>
      <c r="P60" s="4"/>
      <c r="Q60" s="2"/>
      <c r="R60" s="2"/>
      <c r="S60" s="2"/>
      <c r="T60" s="4"/>
      <c r="U60" s="2"/>
      <c r="V60" s="2"/>
      <c r="W60" s="2">
        <v>13083</v>
      </c>
      <c r="X60" s="2"/>
      <c r="Y60" s="2"/>
      <c r="Z60" s="2"/>
    </row>
    <row r="61" spans="1:30" ht="46.5" customHeight="1" x14ac:dyDescent="0.3">
      <c r="A61" s="167" t="s">
        <v>150</v>
      </c>
      <c r="B61" s="137" t="s">
        <v>147</v>
      </c>
      <c r="C61" s="164"/>
      <c r="D61" s="4"/>
      <c r="E61" s="170"/>
      <c r="F61" s="170"/>
      <c r="G61" s="170"/>
      <c r="H61" s="4"/>
      <c r="I61" s="2"/>
      <c r="J61" s="2"/>
      <c r="K61" s="2"/>
      <c r="L61" s="4"/>
      <c r="M61" s="2"/>
      <c r="N61" s="2"/>
      <c r="O61" s="2"/>
      <c r="P61" s="4"/>
      <c r="Q61" s="2"/>
      <c r="R61" s="2"/>
      <c r="S61" s="2"/>
      <c r="T61" s="4"/>
      <c r="U61" s="2"/>
      <c r="V61" s="2">
        <v>115382</v>
      </c>
      <c r="W61" s="2">
        <v>3609</v>
      </c>
      <c r="X61" s="2"/>
      <c r="Y61" s="2"/>
      <c r="Z61" s="2"/>
    </row>
    <row r="62" spans="1:30" ht="31.2" x14ac:dyDescent="0.3">
      <c r="A62" s="167" t="s">
        <v>151</v>
      </c>
      <c r="B62" s="137" t="s">
        <v>147</v>
      </c>
      <c r="C62" s="164"/>
      <c r="D62" s="4"/>
      <c r="E62" s="170"/>
      <c r="F62" s="170"/>
      <c r="G62" s="170"/>
      <c r="H62" s="4"/>
      <c r="I62" s="2"/>
      <c r="J62" s="2"/>
      <c r="K62" s="2"/>
      <c r="L62" s="4"/>
      <c r="M62" s="2"/>
      <c r="N62" s="2"/>
      <c r="O62" s="2"/>
      <c r="P62" s="4"/>
      <c r="Q62" s="2"/>
      <c r="R62" s="2"/>
      <c r="S62" s="2"/>
      <c r="T62" s="4"/>
      <c r="U62" s="2"/>
      <c r="V62" s="2"/>
      <c r="W62" s="128">
        <v>542</v>
      </c>
      <c r="X62" s="2"/>
      <c r="Y62" s="2"/>
      <c r="Z62" s="2"/>
    </row>
    <row r="63" spans="1:30" ht="53.25" customHeight="1" x14ac:dyDescent="0.3">
      <c r="A63" s="13" t="s">
        <v>152</v>
      </c>
      <c r="B63" s="137" t="s">
        <v>153</v>
      </c>
      <c r="C63" s="172"/>
      <c r="D63" s="4"/>
      <c r="E63" s="106"/>
      <c r="F63" s="106"/>
      <c r="G63" s="106"/>
      <c r="H63" s="4"/>
      <c r="I63" s="106"/>
      <c r="J63" s="106"/>
      <c r="K63" s="106"/>
      <c r="L63" s="4"/>
      <c r="M63" s="106"/>
      <c r="N63" s="106"/>
      <c r="O63" s="106"/>
      <c r="P63" s="4"/>
      <c r="Q63" s="106"/>
      <c r="R63" s="106"/>
      <c r="S63" s="106"/>
      <c r="T63" s="4"/>
      <c r="U63" s="173" t="s">
        <v>154</v>
      </c>
      <c r="V63" s="2"/>
      <c r="W63" s="128">
        <v>87273</v>
      </c>
      <c r="X63" s="2"/>
      <c r="Y63" s="2"/>
      <c r="Z63" s="2"/>
    </row>
    <row r="64" spans="1:30" x14ac:dyDescent="0.3">
      <c r="B64" s="145"/>
      <c r="C64" s="2"/>
      <c r="D64" s="4"/>
      <c r="E64" s="2"/>
      <c r="F64" s="2"/>
      <c r="G64" s="2"/>
      <c r="H64" s="4"/>
      <c r="I64" s="2"/>
      <c r="J64" s="2"/>
      <c r="K64" s="2"/>
      <c r="L64" s="4"/>
      <c r="M64" s="2"/>
      <c r="N64" s="2"/>
      <c r="O64" s="2"/>
      <c r="P64" s="4"/>
      <c r="Q64" s="2"/>
      <c r="R64" s="2"/>
      <c r="S64" s="2"/>
      <c r="T64" s="4"/>
      <c r="V64" s="2"/>
      <c r="W64" s="176">
        <f>SUM(W58:W63)</f>
        <v>121226</v>
      </c>
      <c r="X64" s="2"/>
      <c r="Y64" s="2"/>
      <c r="Z64" s="2"/>
    </row>
    <row r="65" spans="1:30" ht="27.6" customHeight="1" x14ac:dyDescent="0.3">
      <c r="A65" s="18" t="s">
        <v>96</v>
      </c>
      <c r="B65" s="145"/>
      <c r="C65" s="2"/>
      <c r="D65" s="4"/>
      <c r="E65" s="2"/>
      <c r="F65" s="2"/>
      <c r="G65" s="2"/>
      <c r="H65" s="4"/>
      <c r="I65" s="2"/>
      <c r="J65" s="2"/>
      <c r="K65" s="2"/>
      <c r="L65" s="4"/>
      <c r="M65" s="2"/>
      <c r="N65" s="2"/>
      <c r="O65" s="2"/>
      <c r="P65" s="4"/>
      <c r="Q65" s="2"/>
      <c r="R65" s="2"/>
      <c r="S65" s="2"/>
      <c r="T65" s="4"/>
      <c r="U65" s="22"/>
      <c r="V65" s="2"/>
      <c r="W65" s="177">
        <f>W64+W56</f>
        <v>412522.82</v>
      </c>
      <c r="X65" s="2"/>
      <c r="Y65" s="2"/>
      <c r="Z65" s="2"/>
    </row>
    <row r="66" spans="1:30" x14ac:dyDescent="0.3">
      <c r="A66" s="245" t="s">
        <v>155</v>
      </c>
      <c r="B66" s="245"/>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row>
    <row r="67" spans="1:30" ht="16.2" x14ac:dyDescent="0.35">
      <c r="A67" s="243" t="s">
        <v>156</v>
      </c>
      <c r="B67" s="243"/>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row>
    <row r="68" spans="1:30" ht="46.8" x14ac:dyDescent="0.3">
      <c r="A68" s="13" t="s">
        <v>157</v>
      </c>
      <c r="B68" s="132" t="s">
        <v>158</v>
      </c>
      <c r="D68" s="4"/>
      <c r="E68" s="106"/>
      <c r="F68" s="106"/>
      <c r="G68" s="106"/>
      <c r="H68" s="4"/>
      <c r="I68" s="2"/>
      <c r="J68" s="2"/>
      <c r="K68" s="2"/>
      <c r="L68" s="4"/>
      <c r="M68" s="2"/>
      <c r="N68" s="2"/>
      <c r="O68" s="2"/>
      <c r="P68" s="4"/>
      <c r="Q68" s="2"/>
      <c r="R68" s="2"/>
      <c r="S68" s="2"/>
      <c r="T68" s="4"/>
      <c r="U68" s="22" t="s">
        <v>159</v>
      </c>
      <c r="V68" s="2"/>
      <c r="W68" s="50">
        <f t="shared" ref="W68:W73" si="2">AD68</f>
        <v>7850.4727272727268</v>
      </c>
      <c r="X68" s="2"/>
      <c r="Y68" s="2"/>
      <c r="Z68" s="2" t="s">
        <v>43</v>
      </c>
      <c r="AC68" s="2">
        <v>6592</v>
      </c>
      <c r="AD68">
        <f>AC68*655/550</f>
        <v>7850.4727272727268</v>
      </c>
    </row>
    <row r="69" spans="1:30" ht="54" customHeight="1" x14ac:dyDescent="0.3">
      <c r="A69" s="13" t="s">
        <v>160</v>
      </c>
      <c r="B69" s="132" t="s">
        <v>158</v>
      </c>
      <c r="D69" s="4"/>
      <c r="E69" s="2"/>
      <c r="F69" s="2"/>
      <c r="G69" s="2"/>
      <c r="H69" s="4"/>
      <c r="I69" s="106"/>
      <c r="J69" s="106"/>
      <c r="K69" s="106"/>
      <c r="L69" s="4"/>
      <c r="M69" s="2"/>
      <c r="N69" s="2"/>
      <c r="O69" s="2"/>
      <c r="P69" s="4"/>
      <c r="Q69" s="2"/>
      <c r="R69" s="2"/>
      <c r="S69" s="2"/>
      <c r="T69" s="4"/>
      <c r="U69" s="22" t="s">
        <v>161</v>
      </c>
      <c r="V69" s="2"/>
      <c r="W69" s="50">
        <f t="shared" si="2"/>
        <v>7900.4909090909086</v>
      </c>
      <c r="X69" s="2"/>
      <c r="Y69" s="2"/>
      <c r="Z69" s="2" t="s">
        <v>43</v>
      </c>
      <c r="AC69" s="2">
        <v>6634</v>
      </c>
      <c r="AD69">
        <f t="shared" ref="AD69:AD79" si="3">AC69*655/550</f>
        <v>7900.4909090909086</v>
      </c>
    </row>
    <row r="70" spans="1:30" ht="78.599999999999994" thickBot="1" x14ac:dyDescent="0.35">
      <c r="A70" s="13" t="s">
        <v>162</v>
      </c>
      <c r="B70" s="132" t="s">
        <v>158</v>
      </c>
      <c r="D70" s="4"/>
      <c r="E70" s="2"/>
      <c r="F70" s="2"/>
      <c r="G70" s="2"/>
      <c r="H70" s="4"/>
      <c r="I70" s="106"/>
      <c r="J70" s="106"/>
      <c r="K70" s="106"/>
      <c r="L70" s="4"/>
      <c r="M70" s="2"/>
      <c r="N70" s="2"/>
      <c r="O70" s="2"/>
      <c r="P70" s="4"/>
      <c r="Q70" s="2"/>
      <c r="R70" s="2"/>
      <c r="S70" s="2"/>
      <c r="T70" s="4"/>
      <c r="U70" s="22" t="s">
        <v>163</v>
      </c>
      <c r="V70" s="2"/>
      <c r="W70" s="50">
        <f t="shared" si="2"/>
        <v>6311.818181818182</v>
      </c>
      <c r="X70" s="2"/>
      <c r="Y70" s="2"/>
      <c r="Z70" s="2" t="s">
        <v>43</v>
      </c>
      <c r="AC70" s="2">
        <v>5300</v>
      </c>
      <c r="AD70">
        <f t="shared" si="3"/>
        <v>6311.818181818182</v>
      </c>
    </row>
    <row r="71" spans="1:30" s="202" customFormat="1" ht="46.8" x14ac:dyDescent="0.3">
      <c r="A71" s="198" t="s">
        <v>164</v>
      </c>
      <c r="B71" s="207" t="s">
        <v>79</v>
      </c>
      <c r="D71" s="204"/>
      <c r="E71" s="204"/>
      <c r="F71" s="204"/>
      <c r="G71" s="204"/>
      <c r="H71" s="204"/>
      <c r="I71" s="204"/>
      <c r="J71" s="204"/>
      <c r="K71" s="204"/>
      <c r="L71" s="204"/>
      <c r="M71" s="204"/>
      <c r="N71" s="204"/>
      <c r="O71" s="204"/>
      <c r="P71" s="204"/>
      <c r="Q71" s="204"/>
      <c r="R71" s="204"/>
      <c r="S71" s="204"/>
      <c r="T71" s="204"/>
      <c r="U71" s="205" t="s">
        <v>165</v>
      </c>
      <c r="V71" s="204" t="s">
        <v>166</v>
      </c>
      <c r="W71" s="206">
        <f t="shared" si="2"/>
        <v>43196.654545454548</v>
      </c>
      <c r="X71" s="204"/>
      <c r="Y71" s="204"/>
      <c r="Z71" s="196" t="s">
        <v>43</v>
      </c>
      <c r="AC71" s="204">
        <f>4534*8</f>
        <v>36272</v>
      </c>
      <c r="AD71" s="202">
        <f t="shared" si="3"/>
        <v>43196.654545454548</v>
      </c>
    </row>
    <row r="72" spans="1:30" s="202" customFormat="1" ht="46.8" x14ac:dyDescent="0.3">
      <c r="A72" s="198" t="s">
        <v>167</v>
      </c>
      <c r="B72" s="207" t="s">
        <v>168</v>
      </c>
      <c r="D72" s="204"/>
      <c r="E72" s="204"/>
      <c r="F72" s="204"/>
      <c r="G72" s="204"/>
      <c r="H72" s="204"/>
      <c r="I72" s="204"/>
      <c r="J72" s="204"/>
      <c r="K72" s="204"/>
      <c r="L72" s="204"/>
      <c r="M72" s="204"/>
      <c r="N72" s="204"/>
      <c r="O72" s="204"/>
      <c r="P72" s="204"/>
      <c r="Q72" s="204"/>
      <c r="R72" s="204"/>
      <c r="S72" s="204"/>
      <c r="T72" s="204"/>
      <c r="U72" s="205" t="s">
        <v>169</v>
      </c>
      <c r="V72" s="204" t="s">
        <v>170</v>
      </c>
      <c r="W72" s="206">
        <f t="shared" si="2"/>
        <v>23818.18181818182</v>
      </c>
      <c r="X72" s="204"/>
      <c r="Y72" s="204"/>
      <c r="Z72" s="196" t="s">
        <v>43</v>
      </c>
      <c r="AC72" s="204">
        <v>20000</v>
      </c>
      <c r="AD72" s="202">
        <f t="shared" si="3"/>
        <v>23818.18181818182</v>
      </c>
    </row>
    <row r="73" spans="1:30" ht="47.4" thickBot="1" x14ac:dyDescent="0.35">
      <c r="A73" s="17" t="s">
        <v>171</v>
      </c>
      <c r="B73" s="139" t="s">
        <v>168</v>
      </c>
      <c r="D73" s="4"/>
      <c r="E73" s="106"/>
      <c r="F73" s="106"/>
      <c r="G73" s="106"/>
      <c r="H73" s="4"/>
      <c r="I73" s="2"/>
      <c r="J73" s="2"/>
      <c r="K73" s="2"/>
      <c r="L73" s="4"/>
      <c r="M73" s="2"/>
      <c r="N73" s="2"/>
      <c r="O73" s="2"/>
      <c r="P73" s="4"/>
      <c r="Q73" s="2"/>
      <c r="R73" s="2"/>
      <c r="S73" s="2"/>
      <c r="T73" s="4"/>
      <c r="U73" s="22" t="s">
        <v>172</v>
      </c>
      <c r="V73" s="43" t="s">
        <v>170</v>
      </c>
      <c r="W73" s="50">
        <f t="shared" si="2"/>
        <v>6889.409090909091</v>
      </c>
      <c r="X73" s="2"/>
      <c r="Y73" s="2"/>
      <c r="Z73" s="2" t="s">
        <v>43</v>
      </c>
      <c r="AC73" s="2">
        <v>5785</v>
      </c>
      <c r="AD73">
        <f t="shared" si="3"/>
        <v>6889.409090909091</v>
      </c>
    </row>
    <row r="74" spans="1:30" ht="31.2" x14ac:dyDescent="0.3">
      <c r="A74" s="31" t="s">
        <v>173</v>
      </c>
      <c r="B74" s="139" t="s">
        <v>174</v>
      </c>
      <c r="D74" s="4"/>
      <c r="E74" s="106"/>
      <c r="F74" s="106"/>
      <c r="G74" s="106"/>
      <c r="H74" s="4"/>
      <c r="I74" s="2"/>
      <c r="J74" s="2"/>
      <c r="K74" s="2"/>
      <c r="L74" s="4"/>
      <c r="M74" s="2"/>
      <c r="N74" s="2"/>
      <c r="O74" s="2"/>
      <c r="P74" s="4"/>
      <c r="Q74" s="2"/>
      <c r="R74" s="2"/>
      <c r="S74" s="2"/>
      <c r="T74" s="4"/>
      <c r="U74" s="22"/>
      <c r="V74" s="43"/>
      <c r="W74" s="50">
        <v>2500</v>
      </c>
      <c r="X74" s="2"/>
      <c r="Y74" s="2"/>
      <c r="Z74" s="2"/>
      <c r="AC74" s="2"/>
    </row>
    <row r="75" spans="1:30" s="202" customFormat="1" ht="23.4" customHeight="1" x14ac:dyDescent="0.3">
      <c r="A75" s="208" t="s">
        <v>175</v>
      </c>
      <c r="B75" s="209" t="s">
        <v>176</v>
      </c>
      <c r="D75" s="196"/>
      <c r="E75" s="196"/>
      <c r="F75" s="196"/>
      <c r="G75" s="196"/>
      <c r="H75" s="196"/>
      <c r="I75" s="196"/>
      <c r="J75" s="196"/>
      <c r="K75" s="196"/>
      <c r="L75" s="196"/>
      <c r="M75" s="196"/>
      <c r="N75" s="196"/>
      <c r="O75" s="196"/>
      <c r="P75" s="196"/>
      <c r="Q75" s="196"/>
      <c r="R75" s="196"/>
      <c r="S75" s="196"/>
      <c r="T75" s="196"/>
      <c r="U75" s="200" t="s">
        <v>177</v>
      </c>
      <c r="V75" s="204" t="s">
        <v>170</v>
      </c>
      <c r="W75" s="201">
        <f>AD75</f>
        <v>113136.36363636363</v>
      </c>
      <c r="X75" s="196"/>
      <c r="Y75" s="196"/>
      <c r="Z75" s="196" t="s">
        <v>43</v>
      </c>
      <c r="AC75" s="196">
        <v>95000</v>
      </c>
      <c r="AD75" s="202">
        <f t="shared" si="3"/>
        <v>113136.36363636363</v>
      </c>
    </row>
    <row r="76" spans="1:30" s="202" customFormat="1" ht="45.6" customHeight="1" x14ac:dyDescent="0.3">
      <c r="A76" s="210" t="s">
        <v>178</v>
      </c>
      <c r="B76" s="209" t="s">
        <v>179</v>
      </c>
      <c r="D76" s="196"/>
      <c r="E76" s="196"/>
      <c r="F76" s="196"/>
      <c r="G76" s="196"/>
      <c r="H76" s="196"/>
      <c r="I76" s="196"/>
      <c r="J76" s="196"/>
      <c r="K76" s="196"/>
      <c r="L76" s="196"/>
      <c r="M76" s="196"/>
      <c r="N76" s="196"/>
      <c r="O76" s="196"/>
      <c r="P76" s="196"/>
      <c r="Q76" s="196"/>
      <c r="R76" s="196"/>
      <c r="S76" s="196"/>
      <c r="T76" s="196"/>
      <c r="U76" s="200" t="s">
        <v>180</v>
      </c>
      <c r="V76" s="200" t="s">
        <v>181</v>
      </c>
      <c r="W76" s="201">
        <f>AD76</f>
        <v>47636.36363636364</v>
      </c>
      <c r="X76" s="196"/>
      <c r="Y76" s="196"/>
      <c r="Z76" s="196" t="s">
        <v>43</v>
      </c>
      <c r="AC76" s="196">
        <v>40000</v>
      </c>
      <c r="AD76" s="202">
        <f t="shared" si="3"/>
        <v>47636.36363636364</v>
      </c>
    </row>
    <row r="77" spans="1:30" s="202" customFormat="1" ht="41.4" x14ac:dyDescent="0.3">
      <c r="A77" s="208" t="s">
        <v>182</v>
      </c>
      <c r="B77" s="211" t="s">
        <v>130</v>
      </c>
      <c r="D77" s="204"/>
      <c r="E77" s="204"/>
      <c r="F77" s="204"/>
      <c r="G77" s="204"/>
      <c r="H77" s="204"/>
      <c r="I77" s="204"/>
      <c r="J77" s="204"/>
      <c r="K77" s="204"/>
      <c r="L77" s="204"/>
      <c r="M77" s="204"/>
      <c r="N77" s="204"/>
      <c r="O77" s="204"/>
      <c r="P77" s="204"/>
      <c r="Q77" s="204"/>
      <c r="R77" s="204"/>
      <c r="S77" s="204"/>
      <c r="T77" s="204"/>
      <c r="U77" s="205" t="s">
        <v>183</v>
      </c>
      <c r="V77" s="204"/>
      <c r="W77" s="201">
        <f>AD77</f>
        <v>3572.7272727272725</v>
      </c>
      <c r="X77" s="196"/>
      <c r="Y77" s="196"/>
      <c r="Z77" s="196" t="s">
        <v>43</v>
      </c>
      <c r="AC77" s="196">
        <v>3000</v>
      </c>
      <c r="AD77" s="202">
        <f t="shared" si="3"/>
        <v>3572.7272727272725</v>
      </c>
    </row>
    <row r="78" spans="1:30" s="202" customFormat="1" ht="46.8" x14ac:dyDescent="0.3">
      <c r="A78" s="208" t="s">
        <v>184</v>
      </c>
      <c r="B78" s="203" t="s">
        <v>185</v>
      </c>
      <c r="C78" s="212"/>
      <c r="D78" s="196"/>
      <c r="E78" s="196"/>
      <c r="F78" s="196"/>
      <c r="G78" s="196"/>
      <c r="H78" s="196"/>
      <c r="I78" s="196"/>
      <c r="J78" s="196"/>
      <c r="K78" s="196"/>
      <c r="L78" s="196"/>
      <c r="M78" s="196"/>
      <c r="N78" s="196"/>
      <c r="O78" s="196"/>
      <c r="P78" s="196"/>
      <c r="Q78" s="196"/>
      <c r="R78" s="196"/>
      <c r="S78" s="196"/>
      <c r="T78" s="196"/>
      <c r="U78" s="205" t="s">
        <v>186</v>
      </c>
      <c r="V78" s="200" t="s">
        <v>187</v>
      </c>
      <c r="W78" s="201">
        <f>AD78</f>
        <v>83363.636363636368</v>
      </c>
      <c r="X78" s="196"/>
      <c r="Y78" s="196"/>
      <c r="Z78" s="196" t="s">
        <v>43</v>
      </c>
      <c r="AC78" s="196">
        <v>70000</v>
      </c>
      <c r="AD78" s="202">
        <f t="shared" si="3"/>
        <v>83363.636363636368</v>
      </c>
    </row>
    <row r="79" spans="1:30" s="202" customFormat="1" ht="46.8" x14ac:dyDescent="0.3">
      <c r="A79" s="208" t="s">
        <v>188</v>
      </c>
      <c r="B79" s="199" t="s">
        <v>189</v>
      </c>
      <c r="D79" s="196"/>
      <c r="E79" s="196"/>
      <c r="F79" s="196"/>
      <c r="G79" s="196"/>
      <c r="H79" s="196"/>
      <c r="I79" s="196"/>
      <c r="J79" s="196"/>
      <c r="K79" s="196"/>
      <c r="L79" s="196"/>
      <c r="M79" s="196"/>
      <c r="N79" s="196"/>
      <c r="O79" s="196"/>
      <c r="P79" s="196"/>
      <c r="Q79" s="196"/>
      <c r="R79" s="196"/>
      <c r="S79" s="196"/>
      <c r="T79" s="196"/>
      <c r="U79" s="200" t="s">
        <v>190</v>
      </c>
      <c r="V79" s="200" t="s">
        <v>191</v>
      </c>
      <c r="W79" s="201">
        <f>AD79</f>
        <v>53590.909090909088</v>
      </c>
      <c r="X79" s="196"/>
      <c r="Y79" s="196"/>
      <c r="Z79" s="196" t="s">
        <v>43</v>
      </c>
      <c r="AC79" s="196">
        <v>45000</v>
      </c>
      <c r="AD79" s="202">
        <f t="shared" si="3"/>
        <v>53590.909090909088</v>
      </c>
    </row>
    <row r="80" spans="1:30" ht="26.4" customHeight="1" x14ac:dyDescent="0.3">
      <c r="A80" s="31"/>
      <c r="B80" s="139"/>
      <c r="D80" s="4"/>
      <c r="E80" s="2"/>
      <c r="F80" s="2"/>
      <c r="G80" s="2"/>
      <c r="H80" s="4"/>
      <c r="I80" s="106"/>
      <c r="J80" s="106"/>
      <c r="K80" s="106"/>
      <c r="L80" s="4"/>
      <c r="M80" s="106"/>
      <c r="N80" s="106"/>
      <c r="O80" s="106"/>
      <c r="P80" s="4"/>
      <c r="Q80" s="106"/>
      <c r="R80" s="106"/>
      <c r="S80" s="106"/>
      <c r="T80" s="4"/>
      <c r="U80" s="22"/>
      <c r="V80" s="22"/>
      <c r="W80" s="178">
        <f>SUM(W68:W79)</f>
        <v>399767.02727272722</v>
      </c>
      <c r="X80" s="2"/>
      <c r="Y80" s="2"/>
      <c r="Z80" s="2"/>
      <c r="AC80" s="1"/>
    </row>
    <row r="81" spans="1:30" ht="16.2" x14ac:dyDescent="0.35">
      <c r="A81" s="243" t="s">
        <v>192</v>
      </c>
      <c r="B81" s="243"/>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c r="AC81" s="1"/>
    </row>
    <row r="82" spans="1:30" ht="31.2" x14ac:dyDescent="0.35">
      <c r="A82" s="131" t="s">
        <v>194</v>
      </c>
      <c r="B82" s="133" t="s">
        <v>195</v>
      </c>
      <c r="D82" s="4"/>
      <c r="E82" s="106"/>
      <c r="F82" s="106"/>
      <c r="G82" s="106"/>
      <c r="H82" s="4"/>
      <c r="I82" s="106"/>
      <c r="J82" s="106"/>
      <c r="K82" s="106"/>
      <c r="L82" s="4"/>
      <c r="M82" s="106"/>
      <c r="N82" s="106"/>
      <c r="O82" s="106"/>
      <c r="P82" s="4"/>
      <c r="Q82" s="106"/>
      <c r="R82" s="106"/>
      <c r="S82" s="106"/>
      <c r="T82" s="4"/>
      <c r="U82" s="22"/>
      <c r="V82" s="22"/>
      <c r="W82" s="30">
        <v>4000</v>
      </c>
      <c r="X82" s="30"/>
      <c r="Y82" s="30"/>
      <c r="Z82" s="30" t="s">
        <v>43</v>
      </c>
      <c r="AB82" t="s">
        <v>193</v>
      </c>
      <c r="AC82" s="1"/>
    </row>
    <row r="83" spans="1:30" ht="43.5" customHeight="1" x14ac:dyDescent="0.35">
      <c r="A83" s="131" t="s">
        <v>196</v>
      </c>
      <c r="B83" s="134" t="s">
        <v>197</v>
      </c>
      <c r="D83" s="4"/>
      <c r="E83" s="106"/>
      <c r="F83" s="106"/>
      <c r="G83" s="106"/>
      <c r="H83" s="4"/>
      <c r="I83" s="2"/>
      <c r="J83" s="2"/>
      <c r="K83" s="2"/>
      <c r="L83" s="4"/>
      <c r="M83" s="2"/>
      <c r="N83" s="2"/>
      <c r="O83" s="2"/>
      <c r="P83" s="4"/>
      <c r="Q83" s="2"/>
      <c r="R83" s="2"/>
      <c r="S83" s="2"/>
      <c r="T83" s="4"/>
      <c r="U83" s="22"/>
      <c r="V83" s="22"/>
      <c r="W83" s="30">
        <v>95</v>
      </c>
      <c r="X83" s="30"/>
      <c r="Y83" s="30"/>
      <c r="Z83" s="30" t="s">
        <v>43</v>
      </c>
      <c r="AB83" t="s">
        <v>193</v>
      </c>
      <c r="AC83" s="1"/>
    </row>
    <row r="84" spans="1:30" ht="51" customHeight="1" x14ac:dyDescent="0.35">
      <c r="A84" s="131" t="s">
        <v>198</v>
      </c>
      <c r="B84" s="134" t="s">
        <v>199</v>
      </c>
      <c r="D84" s="4"/>
      <c r="E84" s="106"/>
      <c r="F84" s="106"/>
      <c r="G84" s="106"/>
      <c r="H84" s="4"/>
      <c r="I84" s="2"/>
      <c r="J84" s="2"/>
      <c r="K84" s="2"/>
      <c r="L84" s="4"/>
      <c r="M84" s="2"/>
      <c r="N84" s="2"/>
      <c r="O84" s="2"/>
      <c r="P84" s="4"/>
      <c r="Q84" s="2"/>
      <c r="R84" s="2"/>
      <c r="S84" s="2"/>
      <c r="T84" s="4"/>
      <c r="U84" s="22"/>
      <c r="V84" s="22"/>
      <c r="W84" s="30">
        <v>405</v>
      </c>
      <c r="X84" s="30"/>
      <c r="Y84" s="30"/>
      <c r="Z84" s="30" t="s">
        <v>43</v>
      </c>
      <c r="AB84" t="s">
        <v>193</v>
      </c>
      <c r="AC84" s="1"/>
    </row>
    <row r="85" spans="1:30" ht="51" customHeight="1" x14ac:dyDescent="0.35">
      <c r="A85" s="131"/>
      <c r="B85" s="134"/>
      <c r="D85" s="4"/>
      <c r="E85" s="106"/>
      <c r="F85" s="106"/>
      <c r="G85" s="106"/>
      <c r="H85" s="4"/>
      <c r="I85" s="2"/>
      <c r="J85" s="2"/>
      <c r="K85" s="2"/>
      <c r="L85" s="4"/>
      <c r="M85" s="2"/>
      <c r="N85" s="2"/>
      <c r="O85" s="2"/>
      <c r="P85" s="4"/>
      <c r="Q85" s="2"/>
      <c r="R85" s="2"/>
      <c r="S85" s="2"/>
      <c r="T85" s="4"/>
      <c r="U85" s="22"/>
      <c r="V85" s="22"/>
      <c r="W85" s="193">
        <f>SUM(W82:W84)</f>
        <v>4500</v>
      </c>
      <c r="X85" s="30"/>
      <c r="Y85" s="30"/>
      <c r="Z85" s="30"/>
      <c r="AC85" s="1"/>
    </row>
    <row r="86" spans="1:30" ht="16.2" x14ac:dyDescent="0.35">
      <c r="A86" s="243" t="s">
        <v>200</v>
      </c>
      <c r="B86" s="243"/>
      <c r="C86" s="243"/>
      <c r="D86" s="243"/>
      <c r="E86" s="243"/>
      <c r="F86" s="243"/>
      <c r="G86" s="243"/>
      <c r="H86" s="243"/>
      <c r="I86" s="243"/>
      <c r="J86" s="243"/>
      <c r="K86" s="243"/>
      <c r="L86" s="243"/>
      <c r="M86" s="243"/>
      <c r="N86" s="243"/>
      <c r="O86" s="243"/>
      <c r="P86" s="243"/>
      <c r="Q86" s="243"/>
      <c r="R86" s="243"/>
      <c r="S86" s="243"/>
      <c r="T86" s="243"/>
      <c r="U86" s="243"/>
      <c r="V86" s="243"/>
      <c r="W86" s="243"/>
      <c r="X86" s="243"/>
      <c r="Y86" s="243"/>
      <c r="Z86" s="243"/>
    </row>
    <row r="87" spans="1:30" ht="24" customHeight="1" x14ac:dyDescent="0.3">
      <c r="A87" s="20" t="s">
        <v>201</v>
      </c>
      <c r="B87" s="145" t="s">
        <v>202</v>
      </c>
      <c r="D87" s="4"/>
      <c r="E87" s="2"/>
      <c r="F87" s="2"/>
      <c r="G87" s="2"/>
      <c r="H87" s="4"/>
      <c r="I87" s="2"/>
      <c r="J87" s="2"/>
      <c r="K87" s="2"/>
      <c r="L87" s="4"/>
      <c r="M87" s="2"/>
      <c r="N87" s="2"/>
      <c r="O87" s="2"/>
      <c r="P87" s="4"/>
      <c r="Q87" s="2"/>
      <c r="R87" s="2"/>
      <c r="S87" s="2"/>
      <c r="T87" s="4"/>
      <c r="U87" s="22" t="s">
        <v>203</v>
      </c>
      <c r="V87" s="2" t="s">
        <v>204</v>
      </c>
      <c r="W87" s="50">
        <f t="shared" ref="W87:W89" si="4">AD87</f>
        <v>8931.818181818182</v>
      </c>
      <c r="X87" s="2"/>
      <c r="Y87" s="2"/>
      <c r="Z87" s="2" t="s">
        <v>100</v>
      </c>
      <c r="AC87" s="2">
        <v>7500</v>
      </c>
      <c r="AD87">
        <f>AC87*655/550</f>
        <v>8931.818181818182</v>
      </c>
    </row>
    <row r="88" spans="1:30" ht="45.75" customHeight="1" thickBot="1" x14ac:dyDescent="0.35">
      <c r="A88" s="20" t="s">
        <v>205</v>
      </c>
      <c r="B88" s="139" t="s">
        <v>206</v>
      </c>
      <c r="D88" s="4"/>
      <c r="E88" s="106"/>
      <c r="F88" s="106"/>
      <c r="G88" s="106"/>
      <c r="H88" s="4"/>
      <c r="I88" s="2"/>
      <c r="J88" s="2"/>
      <c r="K88" s="2"/>
      <c r="L88" s="4"/>
      <c r="M88" s="2"/>
      <c r="N88" s="2"/>
      <c r="O88" s="2"/>
      <c r="P88" s="4"/>
      <c r="Q88" s="2"/>
      <c r="R88" s="2"/>
      <c r="S88" s="2"/>
      <c r="T88" s="4"/>
      <c r="U88" s="22" t="s">
        <v>207</v>
      </c>
      <c r="V88" s="2" t="s">
        <v>204</v>
      </c>
      <c r="W88" s="50">
        <f t="shared" si="4"/>
        <v>3042.7727272727275</v>
      </c>
      <c r="X88" s="2"/>
      <c r="Y88" s="2"/>
      <c r="Z88" s="2" t="s">
        <v>100</v>
      </c>
      <c r="AC88" s="2">
        <v>2555</v>
      </c>
      <c r="AD88">
        <f t="shared" ref="AD88:AD89" si="5">AC88*655/550</f>
        <v>3042.7727272727275</v>
      </c>
    </row>
    <row r="89" spans="1:30" s="202" customFormat="1" ht="47.4" thickBot="1" x14ac:dyDescent="0.35">
      <c r="A89" s="198" t="s">
        <v>208</v>
      </c>
      <c r="B89" s="209" t="s">
        <v>209</v>
      </c>
      <c r="D89" s="196"/>
      <c r="E89" s="196"/>
      <c r="F89" s="196"/>
      <c r="G89" s="196"/>
      <c r="H89" s="196"/>
      <c r="I89" s="196"/>
      <c r="J89" s="196"/>
      <c r="K89" s="196"/>
      <c r="L89" s="196"/>
      <c r="M89" s="196"/>
      <c r="N89" s="196"/>
      <c r="O89" s="196"/>
      <c r="P89" s="196"/>
      <c r="Q89" s="196"/>
      <c r="R89" s="196"/>
      <c r="S89" s="196"/>
      <c r="T89" s="196"/>
      <c r="U89" s="200" t="s">
        <v>210</v>
      </c>
      <c r="V89" s="196" t="s">
        <v>204</v>
      </c>
      <c r="W89" s="201">
        <f t="shared" si="4"/>
        <v>14291.861818181816</v>
      </c>
      <c r="X89" s="196"/>
      <c r="Y89" s="196"/>
      <c r="Z89" s="196" t="s">
        <v>100</v>
      </c>
      <c r="AC89" s="196">
        <v>12000.8</v>
      </c>
      <c r="AD89" s="202">
        <f t="shared" si="5"/>
        <v>14291.861818181816</v>
      </c>
    </row>
    <row r="90" spans="1:30" ht="26.4" customHeight="1" x14ac:dyDescent="0.3">
      <c r="A90" s="31"/>
      <c r="B90" s="139"/>
      <c r="D90" s="4"/>
      <c r="E90" s="2"/>
      <c r="F90" s="2"/>
      <c r="G90" s="2"/>
      <c r="H90" s="4"/>
      <c r="I90" s="2"/>
      <c r="J90" s="2"/>
      <c r="K90" s="2"/>
      <c r="L90" s="4"/>
      <c r="M90" s="2"/>
      <c r="N90" s="2"/>
      <c r="O90" s="2"/>
      <c r="P90" s="4"/>
      <c r="Q90" s="106"/>
      <c r="R90" s="106"/>
      <c r="S90" s="106"/>
      <c r="T90" s="4"/>
      <c r="U90" s="22"/>
      <c r="V90" s="2"/>
      <c r="W90" s="178">
        <f>SUM(W87:W89)</f>
        <v>26266.452727272728</v>
      </c>
      <c r="X90" s="2"/>
      <c r="Y90" s="2"/>
      <c r="Z90" s="2"/>
      <c r="AC90" s="1"/>
    </row>
    <row r="91" spans="1:30" ht="16.2" x14ac:dyDescent="0.35">
      <c r="A91" s="243" t="s">
        <v>211</v>
      </c>
      <c r="B91" s="243"/>
      <c r="C91" s="243"/>
      <c r="D91" s="243"/>
      <c r="E91" s="243"/>
      <c r="F91" s="243"/>
      <c r="G91" s="243"/>
      <c r="H91" s="243"/>
      <c r="I91" s="243"/>
      <c r="J91" s="243"/>
      <c r="K91" s="243"/>
      <c r="L91" s="243"/>
      <c r="M91" s="243"/>
      <c r="N91" s="243"/>
      <c r="O91" s="243"/>
      <c r="P91" s="243"/>
      <c r="Q91" s="243"/>
      <c r="R91" s="243"/>
      <c r="S91" s="243"/>
      <c r="T91" s="243"/>
      <c r="U91" s="243"/>
      <c r="V91" s="243"/>
      <c r="W91" s="243"/>
      <c r="X91" s="243"/>
      <c r="Y91" s="243"/>
      <c r="Z91" s="243"/>
    </row>
    <row r="92" spans="1:30" ht="46.8" x14ac:dyDescent="0.3">
      <c r="A92" s="13" t="s">
        <v>212</v>
      </c>
      <c r="B92" s="139" t="s">
        <v>213</v>
      </c>
      <c r="C92" s="2"/>
      <c r="D92" s="4"/>
      <c r="E92" s="106"/>
      <c r="F92" s="106"/>
      <c r="G92" s="106"/>
      <c r="H92" s="4"/>
      <c r="I92" s="106"/>
      <c r="J92" s="106"/>
      <c r="K92" s="106"/>
      <c r="L92" s="4"/>
      <c r="M92" s="106"/>
      <c r="N92" s="106"/>
      <c r="O92" s="106"/>
      <c r="P92" s="4"/>
      <c r="Q92" s="106"/>
      <c r="R92" s="106"/>
      <c r="S92" s="106"/>
      <c r="T92" s="4"/>
      <c r="U92" s="22" t="s">
        <v>214</v>
      </c>
      <c r="V92" s="2"/>
      <c r="W92" s="50">
        <f>AD92</f>
        <v>10632.198181818179</v>
      </c>
      <c r="X92" s="2"/>
      <c r="Y92" s="2"/>
      <c r="Z92" s="2" t="s">
        <v>215</v>
      </c>
      <c r="AC92" s="2">
        <v>8927.7999999999993</v>
      </c>
      <c r="AD92">
        <f>AC92*655/550</f>
        <v>10632.198181818179</v>
      </c>
    </row>
    <row r="93" spans="1:30" ht="46.8" x14ac:dyDescent="0.3">
      <c r="A93" s="13" t="s">
        <v>216</v>
      </c>
      <c r="B93" s="145" t="s">
        <v>217</v>
      </c>
      <c r="D93" s="4"/>
      <c r="E93" s="106"/>
      <c r="F93" s="106"/>
      <c r="G93" s="106"/>
      <c r="H93" s="4"/>
      <c r="I93" s="106"/>
      <c r="J93" s="106"/>
      <c r="K93" s="106"/>
      <c r="L93" s="4"/>
      <c r="M93" s="106"/>
      <c r="N93" s="106"/>
      <c r="O93" s="106"/>
      <c r="P93" s="4"/>
      <c r="Q93" s="106"/>
      <c r="R93" s="106"/>
      <c r="S93" s="106"/>
      <c r="T93" s="4"/>
      <c r="U93" s="22" t="s">
        <v>218</v>
      </c>
      <c r="V93" s="2" t="s">
        <v>219</v>
      </c>
      <c r="W93" s="50">
        <f>AD93</f>
        <v>5468.6545454545458</v>
      </c>
      <c r="X93" s="2"/>
      <c r="Y93" s="2"/>
      <c r="Z93" s="2" t="s">
        <v>220</v>
      </c>
      <c r="AC93" s="2">
        <v>4592</v>
      </c>
      <c r="AD93">
        <f t="shared" ref="AD93:AD94" si="6">AC93*655/550</f>
        <v>5468.6545454545458</v>
      </c>
    </row>
    <row r="94" spans="1:30" ht="46.8" x14ac:dyDescent="0.3">
      <c r="A94" s="130" t="s">
        <v>221</v>
      </c>
      <c r="B94" s="145" t="s">
        <v>217</v>
      </c>
      <c r="D94" s="4"/>
      <c r="E94" s="106"/>
      <c r="F94" s="106"/>
      <c r="G94" s="106"/>
      <c r="H94" s="4"/>
      <c r="I94" s="106"/>
      <c r="J94" s="106"/>
      <c r="K94" s="106"/>
      <c r="L94" s="4"/>
      <c r="M94" s="106"/>
      <c r="N94" s="106"/>
      <c r="O94" s="106"/>
      <c r="P94" s="4"/>
      <c r="Q94" s="106"/>
      <c r="R94" s="106"/>
      <c r="S94" s="106"/>
      <c r="T94" s="4"/>
      <c r="U94" s="22" t="s">
        <v>222</v>
      </c>
      <c r="V94" s="2" t="s">
        <v>223</v>
      </c>
      <c r="W94" s="50">
        <f>AD94</f>
        <v>1494.590909090909</v>
      </c>
      <c r="X94" s="2"/>
      <c r="Y94" s="2"/>
      <c r="Z94" s="2" t="s">
        <v>220</v>
      </c>
      <c r="AC94" s="2">
        <v>1255</v>
      </c>
      <c r="AD94">
        <f t="shared" si="6"/>
        <v>1494.590909090909</v>
      </c>
    </row>
    <row r="95" spans="1:30" ht="27.6" customHeight="1" x14ac:dyDescent="0.3">
      <c r="A95" s="130"/>
      <c r="B95" s="145"/>
      <c r="D95" s="4"/>
      <c r="E95" s="106"/>
      <c r="F95" s="106"/>
      <c r="G95" s="106"/>
      <c r="H95" s="4"/>
      <c r="I95" s="106"/>
      <c r="J95" s="106"/>
      <c r="K95" s="106"/>
      <c r="L95" s="4"/>
      <c r="M95" s="106"/>
      <c r="N95" s="106"/>
      <c r="O95" s="106"/>
      <c r="P95" s="4"/>
      <c r="Q95" s="106"/>
      <c r="R95" s="106"/>
      <c r="S95" s="106"/>
      <c r="T95" s="4"/>
      <c r="U95" s="22"/>
      <c r="V95" s="2"/>
      <c r="W95" s="178">
        <f>SUM(W92:W94)</f>
        <v>17595.443636363634</v>
      </c>
      <c r="X95" s="2"/>
      <c r="Y95" s="2"/>
      <c r="Z95" s="2"/>
      <c r="AC95" s="1"/>
    </row>
    <row r="96" spans="1:30" ht="16.2" x14ac:dyDescent="0.35">
      <c r="A96" s="243" t="s">
        <v>224</v>
      </c>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row>
    <row r="97" spans="1:40" x14ac:dyDescent="0.3">
      <c r="W97" s="179">
        <v>0</v>
      </c>
    </row>
    <row r="99" spans="1:40" ht="16.2" x14ac:dyDescent="0.35">
      <c r="A99" s="243" t="s">
        <v>225</v>
      </c>
      <c r="B99" s="243"/>
      <c r="C99" s="243"/>
      <c r="D99" s="243"/>
      <c r="E99" s="243"/>
      <c r="F99" s="243"/>
      <c r="G99" s="243"/>
      <c r="H99" s="243"/>
      <c r="I99" s="243"/>
      <c r="J99" s="243"/>
      <c r="K99" s="243"/>
      <c r="L99" s="243"/>
      <c r="M99" s="243"/>
      <c r="N99" s="243"/>
      <c r="O99" s="243"/>
      <c r="P99" s="243"/>
      <c r="Q99" s="243"/>
      <c r="R99" s="243"/>
      <c r="S99" s="243"/>
      <c r="T99" s="243"/>
      <c r="U99" s="243"/>
      <c r="V99" s="243"/>
      <c r="W99" s="243"/>
      <c r="X99" s="243"/>
      <c r="Y99" s="243"/>
      <c r="Z99" s="243"/>
      <c r="AC99" s="95"/>
    </row>
    <row r="100" spans="1:40" s="37" customFormat="1" ht="118.5" customHeight="1" thickBot="1" x14ac:dyDescent="0.4">
      <c r="A100" s="19" t="s">
        <v>226</v>
      </c>
      <c r="B100" s="136" t="s">
        <v>227</v>
      </c>
      <c r="C100" s="56"/>
      <c r="D100" s="111"/>
      <c r="E100" s="115"/>
      <c r="F100" s="115"/>
      <c r="G100" s="115"/>
      <c r="H100" s="111"/>
      <c r="I100" s="56"/>
      <c r="J100" s="56"/>
      <c r="K100" s="56"/>
      <c r="L100" s="111"/>
      <c r="M100" s="56"/>
      <c r="N100" s="56"/>
      <c r="O100" s="56"/>
      <c r="P100" s="111"/>
      <c r="Q100" s="56"/>
      <c r="R100" s="56"/>
      <c r="S100" s="56"/>
      <c r="T100" s="111"/>
      <c r="U100" s="54" t="s">
        <v>228</v>
      </c>
      <c r="V100" s="11"/>
      <c r="W100" s="34">
        <v>909</v>
      </c>
      <c r="X100" s="11"/>
      <c r="Y100" s="11"/>
      <c r="Z100" s="114" t="s">
        <v>229</v>
      </c>
      <c r="AA100" s="5" t="s">
        <v>230</v>
      </c>
      <c r="AB100" s="5"/>
      <c r="AC100" s="5"/>
      <c r="AD100" s="5"/>
      <c r="AE100" s="5"/>
      <c r="AF100" s="5"/>
      <c r="AG100" s="5"/>
      <c r="AH100" s="5"/>
      <c r="AI100" s="5"/>
      <c r="AJ100" s="5"/>
      <c r="AK100" s="5"/>
      <c r="AL100" s="5"/>
      <c r="AM100" s="5"/>
      <c r="AN100" s="5"/>
    </row>
    <row r="101" spans="1:40" s="37" customFormat="1" ht="88.5" customHeight="1" thickBot="1" x14ac:dyDescent="0.35">
      <c r="A101" s="19" t="s">
        <v>232</v>
      </c>
      <c r="B101" s="136" t="s">
        <v>233</v>
      </c>
      <c r="C101" s="56"/>
      <c r="D101" s="111"/>
      <c r="E101" s="115"/>
      <c r="F101" s="115"/>
      <c r="G101" s="115"/>
      <c r="H101" s="111"/>
      <c r="I101" s="115"/>
      <c r="J101" s="115"/>
      <c r="K101" s="115"/>
      <c r="L101" s="111"/>
      <c r="M101" s="115"/>
      <c r="N101" s="115"/>
      <c r="O101" s="115"/>
      <c r="P101" s="111"/>
      <c r="Q101" s="115"/>
      <c r="R101" s="115"/>
      <c r="S101" s="115"/>
      <c r="T101" s="111"/>
      <c r="U101" s="54" t="s">
        <v>234</v>
      </c>
      <c r="V101" s="56"/>
      <c r="W101" s="34">
        <v>7155</v>
      </c>
      <c r="X101" s="56"/>
      <c r="Y101" s="56"/>
      <c r="Z101" s="74" t="s">
        <v>100</v>
      </c>
      <c r="AA101" s="5" t="s">
        <v>230</v>
      </c>
      <c r="AB101" s="5"/>
      <c r="AC101" s="5"/>
      <c r="AD101" s="5"/>
      <c r="AE101" s="5"/>
      <c r="AF101" s="5"/>
      <c r="AG101" s="5"/>
      <c r="AH101" s="5"/>
      <c r="AI101" s="5"/>
      <c r="AJ101" s="5"/>
      <c r="AK101" s="5"/>
      <c r="AL101" s="5"/>
      <c r="AM101" s="5"/>
      <c r="AN101" s="5"/>
    </row>
    <row r="102" spans="1:40" s="37" customFormat="1" ht="93" customHeight="1" thickBot="1" x14ac:dyDescent="0.35">
      <c r="A102" s="19" t="s">
        <v>235</v>
      </c>
      <c r="B102" s="136" t="s">
        <v>236</v>
      </c>
      <c r="C102" s="56"/>
      <c r="D102" s="111"/>
      <c r="E102" s="115"/>
      <c r="F102" s="115"/>
      <c r="G102" s="115"/>
      <c r="H102" s="111"/>
      <c r="I102" s="56"/>
      <c r="J102" s="56"/>
      <c r="K102" s="56"/>
      <c r="L102" s="111"/>
      <c r="M102" s="56"/>
      <c r="N102" s="56"/>
      <c r="O102" s="56"/>
      <c r="P102" s="111"/>
      <c r="Q102" s="56"/>
      <c r="R102" s="56"/>
      <c r="S102" s="56"/>
      <c r="T102" s="111"/>
      <c r="U102" s="54" t="s">
        <v>237</v>
      </c>
      <c r="V102" s="56"/>
      <c r="W102" s="34">
        <v>909</v>
      </c>
      <c r="X102" s="56"/>
      <c r="Y102" s="56"/>
      <c r="Z102" s="74" t="s">
        <v>100</v>
      </c>
      <c r="AA102" s="5" t="s">
        <v>238</v>
      </c>
      <c r="AB102" s="5"/>
      <c r="AC102" s="5"/>
      <c r="AD102" s="5"/>
      <c r="AE102" s="5"/>
      <c r="AF102" s="5"/>
      <c r="AG102" s="5"/>
      <c r="AH102" s="5"/>
      <c r="AI102" s="5"/>
      <c r="AJ102" s="5"/>
      <c r="AK102" s="5"/>
      <c r="AL102" s="5"/>
      <c r="AM102" s="5"/>
      <c r="AN102" s="5"/>
    </row>
    <row r="103" spans="1:40" s="24" customFormat="1" ht="98.4" customHeight="1" thickBot="1" x14ac:dyDescent="0.35">
      <c r="A103" s="19" t="s">
        <v>239</v>
      </c>
      <c r="B103" s="137" t="s">
        <v>240</v>
      </c>
      <c r="C103" s="64"/>
      <c r="D103" s="112"/>
      <c r="E103" s="64"/>
      <c r="F103" s="64"/>
      <c r="G103" s="64"/>
      <c r="H103" s="112"/>
      <c r="I103" s="64"/>
      <c r="J103" s="64"/>
      <c r="K103" s="64"/>
      <c r="L103" s="112"/>
      <c r="M103" s="116"/>
      <c r="N103" s="116"/>
      <c r="O103" s="116"/>
      <c r="P103" s="112"/>
      <c r="Q103" s="64"/>
      <c r="R103" s="64"/>
      <c r="S103" s="64"/>
      <c r="T103" s="112"/>
      <c r="U103" s="54" t="s">
        <v>241</v>
      </c>
      <c r="V103" s="64"/>
      <c r="W103" s="64">
        <v>8600</v>
      </c>
      <c r="X103" s="53"/>
      <c r="Y103" s="53"/>
      <c r="Z103" s="70" t="s">
        <v>100</v>
      </c>
      <c r="AA103" s="5" t="s">
        <v>238</v>
      </c>
      <c r="AB103"/>
      <c r="AC103"/>
      <c r="AD103"/>
      <c r="AE103"/>
      <c r="AF103"/>
      <c r="AG103"/>
      <c r="AH103"/>
      <c r="AI103"/>
      <c r="AJ103"/>
      <c r="AK103"/>
      <c r="AL103"/>
      <c r="AM103"/>
      <c r="AN103"/>
    </row>
    <row r="104" spans="1:40" s="24" customFormat="1" ht="87.6" customHeight="1" thickBot="1" x14ac:dyDescent="0.35">
      <c r="A104" s="19" t="s">
        <v>242</v>
      </c>
      <c r="B104" s="137" t="s">
        <v>243</v>
      </c>
      <c r="C104" s="34"/>
      <c r="D104" s="113"/>
      <c r="E104" s="34"/>
      <c r="F104" s="34"/>
      <c r="G104" s="34"/>
      <c r="H104" s="113"/>
      <c r="I104" s="34"/>
      <c r="J104" s="34"/>
      <c r="K104" s="34"/>
      <c r="L104" s="113"/>
      <c r="M104" s="117"/>
      <c r="N104" s="117"/>
      <c r="O104" s="117"/>
      <c r="P104" s="113"/>
      <c r="Q104" s="117"/>
      <c r="R104" s="117"/>
      <c r="S104" s="117"/>
      <c r="T104" s="113"/>
      <c r="U104" s="23" t="s">
        <v>244</v>
      </c>
      <c r="V104" s="34"/>
      <c r="W104" s="34">
        <v>8455</v>
      </c>
      <c r="X104" s="2"/>
      <c r="Y104" s="2"/>
      <c r="Z104" s="25" t="s">
        <v>100</v>
      </c>
      <c r="AA104" s="5" t="s">
        <v>238</v>
      </c>
      <c r="AB104"/>
      <c r="AC104"/>
      <c r="AD104"/>
      <c r="AE104"/>
      <c r="AF104"/>
      <c r="AG104"/>
      <c r="AH104"/>
      <c r="AI104"/>
      <c r="AJ104"/>
      <c r="AK104"/>
      <c r="AL104"/>
      <c r="AM104"/>
      <c r="AN104"/>
    </row>
    <row r="105" spans="1:40" s="24" customFormat="1" ht="106.2" customHeight="1" thickBot="1" x14ac:dyDescent="0.35">
      <c r="A105" s="19" t="s">
        <v>245</v>
      </c>
      <c r="B105" s="137" t="s">
        <v>243</v>
      </c>
      <c r="C105" s="34"/>
      <c r="D105" s="113"/>
      <c r="E105" s="34"/>
      <c r="F105" s="34"/>
      <c r="G105" s="34"/>
      <c r="H105" s="113"/>
      <c r="I105" s="34"/>
      <c r="J105" s="34"/>
      <c r="K105" s="34"/>
      <c r="L105" s="113"/>
      <c r="M105" s="117"/>
      <c r="N105" s="117"/>
      <c r="O105" s="117"/>
      <c r="P105" s="113"/>
      <c r="Q105" s="117"/>
      <c r="R105" s="117"/>
      <c r="S105" s="117"/>
      <c r="T105" s="113"/>
      <c r="U105" s="23" t="s">
        <v>246</v>
      </c>
      <c r="V105" s="34"/>
      <c r="W105" s="34">
        <v>8600</v>
      </c>
      <c r="X105" s="2"/>
      <c r="Y105" s="2"/>
      <c r="Z105" s="25" t="s">
        <v>100</v>
      </c>
      <c r="AA105" s="5" t="s">
        <v>238</v>
      </c>
      <c r="AB105"/>
      <c r="AC105"/>
      <c r="AD105"/>
      <c r="AE105"/>
      <c r="AF105"/>
      <c r="AG105"/>
      <c r="AH105"/>
      <c r="AI105"/>
      <c r="AJ105"/>
      <c r="AK105"/>
      <c r="AL105"/>
      <c r="AM105"/>
      <c r="AN105"/>
    </row>
    <row r="106" spans="1:40" s="24" customFormat="1" ht="115.2" customHeight="1" thickBot="1" x14ac:dyDescent="0.35">
      <c r="A106" s="19" t="s">
        <v>247</v>
      </c>
      <c r="B106" s="138" t="s">
        <v>248</v>
      </c>
      <c r="C106" s="34"/>
      <c r="D106" s="113"/>
      <c r="E106" s="117"/>
      <c r="F106" s="117"/>
      <c r="G106" s="117"/>
      <c r="H106" s="113"/>
      <c r="I106" s="117"/>
      <c r="J106" s="117"/>
      <c r="K106" s="117"/>
      <c r="L106" s="113"/>
      <c r="M106" s="34"/>
      <c r="N106" s="34"/>
      <c r="O106" s="34"/>
      <c r="P106" s="113"/>
      <c r="Q106" s="34"/>
      <c r="R106" s="34"/>
      <c r="S106" s="34"/>
      <c r="T106" s="113"/>
      <c r="U106" s="23" t="s">
        <v>249</v>
      </c>
      <c r="V106" s="34"/>
      <c r="W106" s="34">
        <v>8600</v>
      </c>
      <c r="X106" s="2"/>
      <c r="Y106" s="2"/>
      <c r="Z106" s="25" t="s">
        <v>100</v>
      </c>
      <c r="AA106" s="5" t="s">
        <v>238</v>
      </c>
      <c r="AB106"/>
      <c r="AC106"/>
      <c r="AD106"/>
      <c r="AE106"/>
      <c r="AF106"/>
      <c r="AG106"/>
      <c r="AH106"/>
      <c r="AI106"/>
      <c r="AJ106"/>
      <c r="AK106"/>
      <c r="AL106"/>
      <c r="AM106"/>
      <c r="AN106"/>
    </row>
    <row r="107" spans="1:40" s="24" customFormat="1" ht="51.6" customHeight="1" thickBot="1" x14ac:dyDescent="0.35">
      <c r="A107" s="19" t="s">
        <v>250</v>
      </c>
      <c r="B107" s="137" t="s">
        <v>251</v>
      </c>
      <c r="C107" s="34"/>
      <c r="D107" s="113"/>
      <c r="E107" s="117"/>
      <c r="F107" s="117"/>
      <c r="G107" s="117"/>
      <c r="H107" s="113"/>
      <c r="I107" s="117"/>
      <c r="J107" s="117"/>
      <c r="K107" s="117"/>
      <c r="L107" s="113"/>
      <c r="M107" s="117"/>
      <c r="N107" s="117"/>
      <c r="O107" s="117"/>
      <c r="P107" s="113"/>
      <c r="Q107" s="117"/>
      <c r="R107" s="117"/>
      <c r="S107" s="117"/>
      <c r="T107" s="113"/>
      <c r="U107" s="23" t="s">
        <v>252</v>
      </c>
      <c r="V107" s="34"/>
      <c r="W107" s="34">
        <v>364</v>
      </c>
      <c r="X107" s="2"/>
      <c r="Y107" s="2"/>
      <c r="Z107" s="25" t="s">
        <v>100</v>
      </c>
      <c r="AA107" s="5" t="s">
        <v>238</v>
      </c>
      <c r="AB107"/>
      <c r="AC107"/>
      <c r="AD107"/>
      <c r="AE107"/>
      <c r="AF107"/>
      <c r="AG107"/>
      <c r="AH107"/>
      <c r="AI107"/>
      <c r="AJ107"/>
      <c r="AK107"/>
      <c r="AL107"/>
      <c r="AM107"/>
      <c r="AN107"/>
    </row>
    <row r="108" spans="1:40" s="24" customFormat="1" ht="69.599999999999994" customHeight="1" thickBot="1" x14ac:dyDescent="0.35">
      <c r="A108" s="19" t="s">
        <v>253</v>
      </c>
      <c r="B108" s="139" t="s">
        <v>254</v>
      </c>
      <c r="C108" s="34"/>
      <c r="D108" s="113"/>
      <c r="E108" s="117"/>
      <c r="F108" s="117"/>
      <c r="G108" s="117"/>
      <c r="H108" s="113"/>
      <c r="I108" s="117"/>
      <c r="J108" s="117"/>
      <c r="K108" s="117"/>
      <c r="L108" s="113"/>
      <c r="M108" s="117"/>
      <c r="N108" s="117"/>
      <c r="O108" s="117"/>
      <c r="P108" s="113"/>
      <c r="Q108" s="117"/>
      <c r="R108" s="117"/>
      <c r="S108" s="117"/>
      <c r="T108" s="113"/>
      <c r="U108" s="23" t="s">
        <v>255</v>
      </c>
      <c r="V108" s="34"/>
      <c r="W108" s="34">
        <v>47000</v>
      </c>
      <c r="X108" s="2"/>
      <c r="Y108" s="2"/>
      <c r="Z108" s="25" t="s">
        <v>100</v>
      </c>
      <c r="AA108" s="5" t="s">
        <v>238</v>
      </c>
      <c r="AB108"/>
      <c r="AC108"/>
      <c r="AD108"/>
      <c r="AE108"/>
      <c r="AF108"/>
      <c r="AG108"/>
      <c r="AH108"/>
      <c r="AI108"/>
      <c r="AJ108"/>
      <c r="AK108"/>
      <c r="AL108"/>
      <c r="AM108"/>
      <c r="AN108"/>
    </row>
    <row r="109" spans="1:40" s="24" customFormat="1" ht="69.599999999999994" customHeight="1" thickBot="1" x14ac:dyDescent="0.35">
      <c r="A109" s="19" t="s">
        <v>256</v>
      </c>
      <c r="B109" s="139" t="s">
        <v>257</v>
      </c>
      <c r="C109" s="34"/>
      <c r="D109" s="113"/>
      <c r="E109" s="34"/>
      <c r="F109" s="34"/>
      <c r="G109" s="34"/>
      <c r="H109" s="113"/>
      <c r="I109" s="117"/>
      <c r="J109" s="117"/>
      <c r="K109" s="117"/>
      <c r="L109" s="113"/>
      <c r="M109" s="117"/>
      <c r="N109" s="117"/>
      <c r="O109" s="117"/>
      <c r="P109" s="113"/>
      <c r="Q109" s="117"/>
      <c r="R109" s="117"/>
      <c r="S109" s="117"/>
      <c r="T109" s="113"/>
      <c r="U109" s="23" t="s">
        <v>258</v>
      </c>
      <c r="V109" s="34"/>
      <c r="W109" s="34">
        <v>341</v>
      </c>
      <c r="X109" s="2"/>
      <c r="Y109" s="2"/>
      <c r="Z109" s="25" t="s">
        <v>100</v>
      </c>
      <c r="AA109" s="5" t="s">
        <v>259</v>
      </c>
      <c r="AB109"/>
      <c r="AC109"/>
      <c r="AD109"/>
      <c r="AE109"/>
      <c r="AF109"/>
      <c r="AG109"/>
      <c r="AH109"/>
      <c r="AI109"/>
      <c r="AJ109"/>
      <c r="AK109"/>
      <c r="AL109"/>
      <c r="AM109"/>
      <c r="AN109"/>
    </row>
    <row r="110" spans="1:40" s="24" customFormat="1" ht="84.6" customHeight="1" thickBot="1" x14ac:dyDescent="0.35">
      <c r="A110" s="19" t="s">
        <v>260</v>
      </c>
      <c r="B110" s="139" t="s">
        <v>257</v>
      </c>
      <c r="C110" s="34"/>
      <c r="D110" s="113"/>
      <c r="E110" s="34"/>
      <c r="F110" s="34"/>
      <c r="G110" s="34"/>
      <c r="H110" s="113"/>
      <c r="I110" s="117"/>
      <c r="J110" s="117"/>
      <c r="K110" s="117"/>
      <c r="L110" s="113"/>
      <c r="M110" s="117"/>
      <c r="N110" s="117"/>
      <c r="O110" s="117"/>
      <c r="P110" s="113"/>
      <c r="Q110" s="117"/>
      <c r="R110" s="117"/>
      <c r="S110" s="117"/>
      <c r="T110" s="113"/>
      <c r="U110" s="23" t="s">
        <v>261</v>
      </c>
      <c r="V110" s="34"/>
      <c r="W110" s="34">
        <v>682</v>
      </c>
      <c r="X110" s="2"/>
      <c r="Y110" s="2"/>
      <c r="Z110" s="25" t="s">
        <v>100</v>
      </c>
      <c r="AA110" s="5" t="s">
        <v>259</v>
      </c>
      <c r="AB110"/>
      <c r="AC110"/>
      <c r="AD110"/>
      <c r="AE110"/>
      <c r="AF110"/>
      <c r="AG110"/>
      <c r="AH110"/>
      <c r="AI110"/>
      <c r="AJ110"/>
      <c r="AK110"/>
      <c r="AL110"/>
      <c r="AM110"/>
      <c r="AN110"/>
    </row>
    <row r="111" spans="1:40" s="202" customFormat="1" ht="46.8" x14ac:dyDescent="0.3">
      <c r="A111" s="215" t="s">
        <v>262</v>
      </c>
      <c r="B111" s="199" t="s">
        <v>263</v>
      </c>
      <c r="C111" s="216"/>
      <c r="D111" s="216"/>
      <c r="E111" s="216"/>
      <c r="F111" s="216"/>
      <c r="G111" s="216"/>
      <c r="H111" s="216"/>
      <c r="I111" s="216"/>
      <c r="J111" s="216"/>
      <c r="K111" s="216"/>
      <c r="L111" s="216"/>
      <c r="M111" s="216"/>
      <c r="N111" s="216"/>
      <c r="O111" s="216"/>
      <c r="P111" s="216"/>
      <c r="Q111" s="216"/>
      <c r="R111" s="216"/>
      <c r="S111" s="216"/>
      <c r="T111" s="216"/>
      <c r="U111" s="217" t="s">
        <v>264</v>
      </c>
      <c r="V111" s="216"/>
      <c r="W111" s="216">
        <v>2727</v>
      </c>
      <c r="X111" s="196"/>
      <c r="Y111" s="196"/>
      <c r="Z111" s="218" t="s">
        <v>100</v>
      </c>
      <c r="AA111" s="219" t="s">
        <v>230</v>
      </c>
    </row>
    <row r="112" spans="1:40" s="202" customFormat="1" ht="63" thickBot="1" x14ac:dyDescent="0.35">
      <c r="A112" s="215" t="s">
        <v>265</v>
      </c>
      <c r="B112" s="220" t="s">
        <v>251</v>
      </c>
      <c r="C112" s="216"/>
      <c r="D112" s="216"/>
      <c r="E112" s="216"/>
      <c r="F112" s="216"/>
      <c r="G112" s="216"/>
      <c r="H112" s="216"/>
      <c r="I112" s="216"/>
      <c r="J112" s="216"/>
      <c r="K112" s="216"/>
      <c r="L112" s="216"/>
      <c r="M112" s="216"/>
      <c r="N112" s="216"/>
      <c r="O112" s="216"/>
      <c r="P112" s="216"/>
      <c r="Q112" s="216"/>
      <c r="R112" s="216"/>
      <c r="S112" s="216"/>
      <c r="T112" s="216"/>
      <c r="U112" s="217" t="s">
        <v>266</v>
      </c>
      <c r="V112" s="216"/>
      <c r="W112" s="202">
        <v>22454</v>
      </c>
      <c r="X112" s="196"/>
      <c r="Y112" s="196"/>
      <c r="Z112" s="218" t="s">
        <v>100</v>
      </c>
      <c r="AA112" s="219" t="s">
        <v>259</v>
      </c>
    </row>
    <row r="113" spans="1:40" s="202" customFormat="1" ht="141" thickBot="1" x14ac:dyDescent="0.35">
      <c r="A113" s="215" t="s">
        <v>267</v>
      </c>
      <c r="B113" s="221" t="s">
        <v>268</v>
      </c>
      <c r="C113" s="216"/>
      <c r="D113" s="216"/>
      <c r="E113" s="216"/>
      <c r="F113" s="216"/>
      <c r="G113" s="216"/>
      <c r="H113" s="216"/>
      <c r="I113" s="216"/>
      <c r="J113" s="216"/>
      <c r="K113" s="216"/>
      <c r="L113" s="216"/>
      <c r="M113" s="216"/>
      <c r="N113" s="216"/>
      <c r="O113" s="216"/>
      <c r="P113" s="216"/>
      <c r="Q113" s="216"/>
      <c r="R113" s="216"/>
      <c r="S113" s="216"/>
      <c r="T113" s="216"/>
      <c r="U113" s="217" t="s">
        <v>269</v>
      </c>
      <c r="V113" s="216"/>
      <c r="W113" s="216">
        <v>80727</v>
      </c>
      <c r="X113" s="196"/>
      <c r="Y113" s="196"/>
      <c r="Z113" s="218" t="s">
        <v>100</v>
      </c>
      <c r="AA113" s="219" t="s">
        <v>259</v>
      </c>
    </row>
    <row r="114" spans="1:40" s="24" customFormat="1" ht="46.8" x14ac:dyDescent="0.3">
      <c r="A114" s="19" t="s">
        <v>270</v>
      </c>
      <c r="B114" s="139" t="s">
        <v>263</v>
      </c>
      <c r="C114" s="34"/>
      <c r="D114" s="113"/>
      <c r="E114" s="117"/>
      <c r="F114" s="117"/>
      <c r="G114" s="117"/>
      <c r="H114" s="113"/>
      <c r="I114" s="117"/>
      <c r="J114" s="117"/>
      <c r="K114" s="117"/>
      <c r="L114" s="113"/>
      <c r="M114" s="117"/>
      <c r="N114" s="117"/>
      <c r="O114" s="117"/>
      <c r="P114" s="113"/>
      <c r="Q114" s="117"/>
      <c r="R114" s="117"/>
      <c r="S114" s="117"/>
      <c r="T114" s="113"/>
      <c r="U114" s="23" t="s">
        <v>271</v>
      </c>
      <c r="V114" s="34"/>
      <c r="W114" s="34">
        <v>2727</v>
      </c>
      <c r="X114" s="2"/>
      <c r="Y114" s="2"/>
      <c r="Z114" s="25" t="s">
        <v>100</v>
      </c>
      <c r="AA114" s="5" t="s">
        <v>259</v>
      </c>
      <c r="AB114"/>
      <c r="AC114"/>
      <c r="AD114"/>
      <c r="AE114"/>
      <c r="AF114"/>
      <c r="AG114"/>
      <c r="AH114"/>
      <c r="AI114"/>
      <c r="AJ114"/>
      <c r="AK114"/>
      <c r="AL114"/>
      <c r="AM114"/>
      <c r="AN114"/>
    </row>
    <row r="115" spans="1:40" ht="24.6" customHeight="1" x14ac:dyDescent="0.35">
      <c r="B115" s="135"/>
      <c r="D115" s="4"/>
      <c r="E115" s="2"/>
      <c r="F115" s="2"/>
      <c r="G115" s="2"/>
      <c r="H115" s="4"/>
      <c r="I115" s="2"/>
      <c r="J115" s="2"/>
      <c r="K115" s="2"/>
      <c r="L115" s="4"/>
      <c r="M115" s="2"/>
      <c r="N115" s="2"/>
      <c r="O115" s="2"/>
      <c r="P115" s="4"/>
      <c r="Q115" s="2"/>
      <c r="R115" s="2"/>
      <c r="S115" s="2"/>
      <c r="T115" s="4"/>
      <c r="U115" s="22"/>
      <c r="V115" s="2"/>
      <c r="W115" s="180">
        <f>SUM(W100:W114)</f>
        <v>200250</v>
      </c>
      <c r="X115" s="2"/>
      <c r="Y115" s="2"/>
      <c r="Z115" s="30"/>
      <c r="AC115" s="95"/>
    </row>
    <row r="116" spans="1:40" ht="24.6" customHeight="1" x14ac:dyDescent="0.35">
      <c r="A116" s="18" t="s">
        <v>96</v>
      </c>
      <c r="B116" s="135"/>
      <c r="D116" s="4"/>
      <c r="E116" s="2"/>
      <c r="F116" s="2"/>
      <c r="G116" s="2"/>
      <c r="H116" s="4"/>
      <c r="I116" s="2"/>
      <c r="J116" s="2"/>
      <c r="K116" s="2"/>
      <c r="L116" s="4"/>
      <c r="M116" s="2"/>
      <c r="N116" s="2"/>
      <c r="O116" s="2"/>
      <c r="P116" s="4"/>
      <c r="Q116" s="2"/>
      <c r="R116" s="2"/>
      <c r="S116" s="2"/>
      <c r="T116" s="4"/>
      <c r="U116" s="22"/>
      <c r="V116" s="2"/>
      <c r="W116" s="158">
        <f>W115+W97+W95+W90+W85+W80</f>
        <v>648378.92363636359</v>
      </c>
      <c r="X116" s="2"/>
      <c r="Y116" s="2"/>
      <c r="Z116" s="30"/>
      <c r="AC116" s="95"/>
    </row>
    <row r="117" spans="1:40" ht="36" customHeight="1" x14ac:dyDescent="0.3">
      <c r="A117" s="244" t="s">
        <v>272</v>
      </c>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row>
    <row r="118" spans="1:40" s="5" customFormat="1" ht="36" customHeight="1" x14ac:dyDescent="0.35">
      <c r="A118" s="243" t="s">
        <v>273</v>
      </c>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D118" s="37" t="e">
        <f>#REF!+#REF!+#REF!+W119+#REF!</f>
        <v>#REF!</v>
      </c>
      <c r="AF118" s="5" t="e">
        <f>AD118+AD121+AD123+AD126+AD138+AD142</f>
        <v>#REF!</v>
      </c>
      <c r="AI118" s="5">
        <f>2170960*30/100</f>
        <v>651288</v>
      </c>
      <c r="AJ118" s="5">
        <f>AI118/2</f>
        <v>325644</v>
      </c>
    </row>
    <row r="119" spans="1:40" ht="62.4" x14ac:dyDescent="0.3">
      <c r="A119" s="131" t="s">
        <v>277</v>
      </c>
      <c r="B119" s="139" t="s">
        <v>276</v>
      </c>
      <c r="D119" s="4"/>
      <c r="E119" s="2"/>
      <c r="F119" s="2"/>
      <c r="G119" s="2"/>
      <c r="H119" s="4"/>
      <c r="I119" s="105"/>
      <c r="J119" s="105"/>
      <c r="K119" s="105"/>
      <c r="L119" s="4"/>
      <c r="M119" s="105"/>
      <c r="N119" s="105"/>
      <c r="O119" s="105"/>
      <c r="P119" s="4"/>
      <c r="Q119" s="105"/>
      <c r="R119" s="105"/>
      <c r="S119" s="105"/>
      <c r="T119" s="4"/>
      <c r="U119" s="22" t="s">
        <v>278</v>
      </c>
      <c r="V119" s="22" t="s">
        <v>274</v>
      </c>
      <c r="W119" s="50">
        <f>AD119</f>
        <v>1184.9545454545455</v>
      </c>
      <c r="X119" s="2"/>
      <c r="Y119" s="2"/>
      <c r="Z119" s="2" t="s">
        <v>43</v>
      </c>
      <c r="AB119" t="s">
        <v>275</v>
      </c>
      <c r="AC119" s="2">
        <v>20500</v>
      </c>
      <c r="AD119">
        <f t="shared" ref="AD119" si="7">995*655/550</f>
        <v>1184.9545454545455</v>
      </c>
    </row>
    <row r="120" spans="1:40" ht="33" customHeight="1" x14ac:dyDescent="0.3">
      <c r="A120" s="130"/>
      <c r="B120" s="139"/>
      <c r="D120" s="4"/>
      <c r="E120" s="2"/>
      <c r="F120" s="2"/>
      <c r="G120" s="2"/>
      <c r="H120" s="4"/>
      <c r="I120" s="105"/>
      <c r="J120" s="105"/>
      <c r="K120" s="105"/>
      <c r="L120" s="4"/>
      <c r="M120" s="105"/>
      <c r="N120" s="105"/>
      <c r="O120" s="105"/>
      <c r="P120" s="4"/>
      <c r="Q120" s="105"/>
      <c r="R120" s="105"/>
      <c r="S120" s="105"/>
      <c r="T120" s="4"/>
      <c r="U120" s="22"/>
      <c r="V120" s="22"/>
      <c r="W120" s="178">
        <f>SUM(W119:W119)</f>
        <v>1184.9545454545455</v>
      </c>
      <c r="X120" s="2"/>
      <c r="Y120" s="2"/>
      <c r="Z120" s="2"/>
      <c r="AC120" s="1"/>
    </row>
    <row r="121" spans="1:40" ht="16.2" x14ac:dyDescent="0.35">
      <c r="A121" s="243" t="s">
        <v>279</v>
      </c>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D121" s="24" t="e">
        <f>#REF!+#REF!</f>
        <v>#REF!</v>
      </c>
    </row>
    <row r="122" spans="1:40" ht="28.2" customHeight="1" x14ac:dyDescent="0.35">
      <c r="A122" s="131"/>
      <c r="B122" s="134"/>
      <c r="D122" s="119"/>
      <c r="E122" s="30"/>
      <c r="F122" s="30"/>
      <c r="G122" s="30"/>
      <c r="H122" s="119"/>
      <c r="I122" s="30"/>
      <c r="J122" s="30"/>
      <c r="K122" s="30"/>
      <c r="L122" s="119"/>
      <c r="M122" s="118"/>
      <c r="N122" s="118"/>
      <c r="O122" s="118"/>
      <c r="P122" s="119"/>
      <c r="Q122" s="118"/>
      <c r="R122" s="118"/>
      <c r="S122" s="118"/>
      <c r="T122" s="119"/>
      <c r="U122" s="28"/>
      <c r="V122" s="22"/>
      <c r="W122" s="178">
        <v>0</v>
      </c>
      <c r="X122" s="30"/>
      <c r="Y122" s="30"/>
      <c r="Z122" s="30"/>
      <c r="AC122" s="1"/>
    </row>
    <row r="123" spans="1:40" ht="16.2" x14ac:dyDescent="0.35">
      <c r="A123" s="243" t="s">
        <v>281</v>
      </c>
      <c r="B123" s="243"/>
      <c r="C123" s="243"/>
      <c r="D123" s="243"/>
      <c r="E123" s="243"/>
      <c r="F123" s="243"/>
      <c r="G123" s="243"/>
      <c r="H123" s="243"/>
      <c r="I123" s="243"/>
      <c r="J123" s="243"/>
      <c r="K123" s="243"/>
      <c r="L123" s="243"/>
      <c r="M123" s="243"/>
      <c r="N123" s="243"/>
      <c r="O123" s="243"/>
      <c r="P123" s="243"/>
      <c r="Q123" s="243"/>
      <c r="R123" s="243"/>
      <c r="S123" s="243"/>
      <c r="T123" s="243"/>
      <c r="U123" s="243"/>
      <c r="V123" s="243"/>
      <c r="W123" s="243"/>
      <c r="X123" s="243"/>
      <c r="Y123" s="243"/>
      <c r="Z123" s="243"/>
      <c r="AD123" s="24" t="e">
        <f>#REF!+#REF!+W124</f>
        <v>#REF!</v>
      </c>
    </row>
    <row r="124" spans="1:40" s="202" customFormat="1" ht="78" x14ac:dyDescent="0.35">
      <c r="A124" s="223" t="s">
        <v>283</v>
      </c>
      <c r="B124" s="207" t="s">
        <v>284</v>
      </c>
      <c r="C124" s="214"/>
      <c r="D124" s="214"/>
      <c r="E124" s="214"/>
      <c r="F124" s="214"/>
      <c r="G124" s="214"/>
      <c r="H124" s="214"/>
      <c r="I124" s="214"/>
      <c r="J124" s="214"/>
      <c r="K124" s="214"/>
      <c r="L124" s="214"/>
      <c r="M124" s="214"/>
      <c r="N124" s="214"/>
      <c r="O124" s="214"/>
      <c r="P124" s="214"/>
      <c r="Q124" s="214"/>
      <c r="R124" s="214"/>
      <c r="S124" s="214"/>
      <c r="T124" s="214"/>
      <c r="U124" s="222" t="s">
        <v>285</v>
      </c>
      <c r="V124" s="200" t="s">
        <v>280</v>
      </c>
      <c r="W124" s="201">
        <f>AD124</f>
        <v>13105.954545454546</v>
      </c>
      <c r="X124" s="214"/>
      <c r="Y124" s="214"/>
      <c r="Z124" s="214" t="s">
        <v>43</v>
      </c>
      <c r="AA124" s="202" t="s">
        <v>282</v>
      </c>
      <c r="AB124" s="202" t="s">
        <v>275</v>
      </c>
      <c r="AC124" s="196">
        <v>11005</v>
      </c>
      <c r="AD124" s="202">
        <f t="shared" ref="AD124" si="8">AC124*655/550</f>
        <v>13105.954545454546</v>
      </c>
    </row>
    <row r="125" spans="1:40" ht="34.950000000000003" customHeight="1" x14ac:dyDescent="0.35">
      <c r="A125" s="131"/>
      <c r="B125" s="134"/>
      <c r="C125" s="30"/>
      <c r="D125" s="119"/>
      <c r="E125" s="30"/>
      <c r="F125" s="30"/>
      <c r="G125" s="30"/>
      <c r="H125" s="119"/>
      <c r="I125" s="118"/>
      <c r="J125" s="118"/>
      <c r="K125" s="118"/>
      <c r="L125" s="119"/>
      <c r="M125" s="118"/>
      <c r="N125" s="118"/>
      <c r="O125" s="118"/>
      <c r="P125" s="119"/>
      <c r="Q125" s="118"/>
      <c r="R125" s="118"/>
      <c r="S125" s="118"/>
      <c r="T125" s="119"/>
      <c r="U125" s="39"/>
      <c r="V125" s="22"/>
      <c r="W125" s="178">
        <f>SUM(W124:W124)</f>
        <v>13105.954545454546</v>
      </c>
      <c r="X125" s="30"/>
      <c r="Y125" s="30"/>
      <c r="Z125" s="30"/>
      <c r="AC125" s="1"/>
    </row>
    <row r="126" spans="1:40" ht="16.8" thickBot="1" x14ac:dyDescent="0.4">
      <c r="A126" s="243" t="s">
        <v>286</v>
      </c>
      <c r="B126" s="243"/>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D126" s="24" t="e">
        <f>#REF!+#REF!+#REF!+#REF!+W127+W128+#REF!+#REF!+#REF!+#REF!+#REF!+#REF!+#REF!+#REF!+#REF!+#REF!+#REF!+W129+W130+W131+W133+#REF!+#REF!+W134+W135+W136</f>
        <v>#REF!</v>
      </c>
    </row>
    <row r="127" spans="1:40" ht="47.4" thickBot="1" x14ac:dyDescent="0.35">
      <c r="A127" s="17" t="s">
        <v>289</v>
      </c>
      <c r="B127" s="134" t="s">
        <v>290</v>
      </c>
      <c r="C127" s="43"/>
      <c r="D127" s="44"/>
      <c r="E127" s="108"/>
      <c r="F127" s="108"/>
      <c r="G127" s="108"/>
      <c r="H127" s="44"/>
      <c r="I127" s="108"/>
      <c r="J127" s="108"/>
      <c r="K127" s="108"/>
      <c r="L127" s="44"/>
      <c r="M127" s="108"/>
      <c r="N127" s="108"/>
      <c r="O127" s="108"/>
      <c r="P127" s="44"/>
      <c r="Q127" s="108"/>
      <c r="R127" s="108"/>
      <c r="S127" s="108"/>
      <c r="T127" s="44"/>
      <c r="U127" s="42" t="s">
        <v>291</v>
      </c>
      <c r="V127" s="22" t="s">
        <v>287</v>
      </c>
      <c r="W127" s="51">
        <f t="shared" ref="W127:W136" si="9">AD127</f>
        <v>17863.636363636364</v>
      </c>
      <c r="X127" s="43"/>
      <c r="Y127" s="43"/>
      <c r="Z127" s="43" t="s">
        <v>43</v>
      </c>
      <c r="AA127" s="29" t="s">
        <v>282</v>
      </c>
      <c r="AB127" t="s">
        <v>292</v>
      </c>
      <c r="AC127" s="43">
        <v>15000</v>
      </c>
      <c r="AD127">
        <f t="shared" ref="AD127:AD136" si="10">AC127*655/550</f>
        <v>17863.636363636364</v>
      </c>
    </row>
    <row r="128" spans="1:40" ht="47.4" thickBot="1" x14ac:dyDescent="0.35">
      <c r="A128" s="17" t="s">
        <v>293</v>
      </c>
      <c r="B128" s="134" t="s">
        <v>290</v>
      </c>
      <c r="C128" s="43"/>
      <c r="D128" s="44"/>
      <c r="E128" s="108"/>
      <c r="F128" s="108"/>
      <c r="G128" s="108"/>
      <c r="H128" s="44"/>
      <c r="I128" s="108"/>
      <c r="J128" s="108"/>
      <c r="K128" s="108"/>
      <c r="L128" s="44"/>
      <c r="M128" s="108"/>
      <c r="N128" s="108"/>
      <c r="O128" s="108"/>
      <c r="P128" s="44"/>
      <c r="Q128" s="108"/>
      <c r="R128" s="108"/>
      <c r="S128" s="108"/>
      <c r="T128" s="44"/>
      <c r="U128" s="42" t="s">
        <v>294</v>
      </c>
      <c r="V128" s="22" t="s">
        <v>287</v>
      </c>
      <c r="W128" s="51">
        <f t="shared" si="9"/>
        <v>35727.272727272728</v>
      </c>
      <c r="X128" s="43"/>
      <c r="Y128" s="43"/>
      <c r="Z128" s="43" t="s">
        <v>43</v>
      </c>
      <c r="AA128" s="29" t="s">
        <v>282</v>
      </c>
      <c r="AB128" t="s">
        <v>288</v>
      </c>
      <c r="AC128" s="43">
        <v>30000</v>
      </c>
      <c r="AD128">
        <f t="shared" si="10"/>
        <v>35727.272727272728</v>
      </c>
    </row>
    <row r="129" spans="1:30" ht="46.8" x14ac:dyDescent="0.3">
      <c r="A129" s="154" t="s">
        <v>295</v>
      </c>
      <c r="B129" s="134" t="s">
        <v>296</v>
      </c>
      <c r="C129" s="43"/>
      <c r="D129" s="44"/>
      <c r="E129" s="43"/>
      <c r="F129" s="43"/>
      <c r="G129" s="43"/>
      <c r="H129" s="44"/>
      <c r="I129" s="108"/>
      <c r="J129" s="108"/>
      <c r="K129" s="108"/>
      <c r="L129" s="44"/>
      <c r="M129" s="108"/>
      <c r="N129" s="108"/>
      <c r="O129" s="108"/>
      <c r="P129" s="44"/>
      <c r="Q129" s="108"/>
      <c r="R129" s="108"/>
      <c r="S129" s="108"/>
      <c r="T129" s="44"/>
      <c r="U129" s="42" t="s">
        <v>297</v>
      </c>
      <c r="V129" s="22" t="s">
        <v>287</v>
      </c>
      <c r="W129" s="51">
        <f t="shared" si="9"/>
        <v>53995.818181818184</v>
      </c>
      <c r="X129" s="43"/>
      <c r="Y129" s="43"/>
      <c r="Z129" s="43" t="s">
        <v>43</v>
      </c>
      <c r="AA129" s="29" t="s">
        <v>140</v>
      </c>
      <c r="AB129" s="29" t="s">
        <v>275</v>
      </c>
      <c r="AC129" s="43">
        <f>4534*10</f>
        <v>45340</v>
      </c>
      <c r="AD129">
        <f t="shared" si="10"/>
        <v>53995.818181818184</v>
      </c>
    </row>
    <row r="130" spans="1:30" ht="31.2" x14ac:dyDescent="0.3">
      <c r="A130" s="131" t="s">
        <v>298</v>
      </c>
      <c r="B130" s="133" t="s">
        <v>58</v>
      </c>
      <c r="C130" s="43"/>
      <c r="D130" s="44"/>
      <c r="E130" s="43"/>
      <c r="F130" s="43"/>
      <c r="G130" s="43"/>
      <c r="H130" s="44"/>
      <c r="I130" s="108"/>
      <c r="J130" s="108"/>
      <c r="K130" s="108"/>
      <c r="L130" s="44"/>
      <c r="M130" s="108"/>
      <c r="N130" s="108"/>
      <c r="O130" s="108"/>
      <c r="P130" s="44"/>
      <c r="Q130" s="108"/>
      <c r="R130" s="108"/>
      <c r="S130" s="108"/>
      <c r="T130" s="44"/>
      <c r="U130" s="42" t="s">
        <v>299</v>
      </c>
      <c r="V130" s="22" t="s">
        <v>287</v>
      </c>
      <c r="W130" s="51">
        <f t="shared" si="9"/>
        <v>1899.5</v>
      </c>
      <c r="X130" s="43"/>
      <c r="Y130" s="43"/>
      <c r="Z130" s="43" t="s">
        <v>43</v>
      </c>
      <c r="AA130" s="29" t="s">
        <v>140</v>
      </c>
      <c r="AB130" s="29" t="s">
        <v>275</v>
      </c>
      <c r="AC130" s="43">
        <v>1595</v>
      </c>
      <c r="AD130">
        <f t="shared" si="10"/>
        <v>1899.5</v>
      </c>
    </row>
    <row r="131" spans="1:30" ht="31.2" x14ac:dyDescent="0.3">
      <c r="A131" s="131" t="s">
        <v>300</v>
      </c>
      <c r="B131" s="133" t="s">
        <v>58</v>
      </c>
      <c r="C131" s="43"/>
      <c r="D131" s="44"/>
      <c r="E131" s="43"/>
      <c r="F131" s="43"/>
      <c r="G131" s="43"/>
      <c r="H131" s="44"/>
      <c r="I131" s="108"/>
      <c r="J131" s="108"/>
      <c r="K131" s="108"/>
      <c r="L131" s="44"/>
      <c r="M131" s="108"/>
      <c r="N131" s="108"/>
      <c r="O131" s="108"/>
      <c r="P131" s="44"/>
      <c r="Q131" s="108"/>
      <c r="R131" s="108"/>
      <c r="S131" s="108"/>
      <c r="T131" s="44"/>
      <c r="U131" s="42" t="s">
        <v>301</v>
      </c>
      <c r="V131" s="22" t="s">
        <v>287</v>
      </c>
      <c r="W131" s="51">
        <f t="shared" si="9"/>
        <v>1899.5</v>
      </c>
      <c r="X131" s="43"/>
      <c r="Y131" s="43"/>
      <c r="Z131" s="43" t="s">
        <v>43</v>
      </c>
      <c r="AA131" s="29" t="s">
        <v>140</v>
      </c>
      <c r="AB131" s="29" t="s">
        <v>302</v>
      </c>
      <c r="AC131" s="43">
        <v>1595</v>
      </c>
      <c r="AD131">
        <f t="shared" si="10"/>
        <v>1899.5</v>
      </c>
    </row>
    <row r="132" spans="1:30" ht="62.4" x14ac:dyDescent="0.3">
      <c r="A132" s="155" t="s">
        <v>303</v>
      </c>
      <c r="B132" s="134" t="s">
        <v>304</v>
      </c>
      <c r="C132" s="43"/>
      <c r="D132" s="44"/>
      <c r="E132" s="43"/>
      <c r="F132" s="43"/>
      <c r="G132" s="43"/>
      <c r="H132" s="44"/>
      <c r="I132" s="108"/>
      <c r="J132" s="108"/>
      <c r="K132" s="108"/>
      <c r="L132" s="44"/>
      <c r="M132" s="108"/>
      <c r="N132" s="108"/>
      <c r="O132" s="108"/>
      <c r="P132" s="44"/>
      <c r="Q132" s="108"/>
      <c r="R132" s="108"/>
      <c r="S132" s="108"/>
      <c r="T132" s="44"/>
      <c r="U132" s="42" t="s">
        <v>305</v>
      </c>
      <c r="V132" s="22" t="s">
        <v>287</v>
      </c>
      <c r="W132" s="51">
        <f t="shared" si="9"/>
        <v>37797.072727272731</v>
      </c>
      <c r="X132" s="43"/>
      <c r="Y132" s="43"/>
      <c r="Z132" s="43" t="s">
        <v>43</v>
      </c>
      <c r="AA132" s="29" t="s">
        <v>140</v>
      </c>
      <c r="AB132" s="29" t="s">
        <v>306</v>
      </c>
      <c r="AC132" s="43">
        <f>4534*7</f>
        <v>31738</v>
      </c>
      <c r="AD132">
        <f t="shared" si="10"/>
        <v>37797.072727272731</v>
      </c>
    </row>
    <row r="133" spans="1:30" ht="62.4" x14ac:dyDescent="0.3">
      <c r="A133" s="17" t="s">
        <v>307</v>
      </c>
      <c r="B133" s="134" t="s">
        <v>304</v>
      </c>
      <c r="C133" s="43"/>
      <c r="D133" s="44"/>
      <c r="E133" s="43"/>
      <c r="F133" s="43"/>
      <c r="G133" s="43"/>
      <c r="H133" s="44"/>
      <c r="I133" s="108"/>
      <c r="J133" s="108"/>
      <c r="K133" s="108"/>
      <c r="L133" s="44"/>
      <c r="M133" s="108"/>
      <c r="N133" s="108"/>
      <c r="O133" s="108"/>
      <c r="P133" s="44"/>
      <c r="Q133" s="108"/>
      <c r="R133" s="108"/>
      <c r="S133" s="108"/>
      <c r="T133" s="44"/>
      <c r="U133" s="42" t="s">
        <v>305</v>
      </c>
      <c r="V133" s="22" t="s">
        <v>287</v>
      </c>
      <c r="W133" s="51">
        <f t="shared" si="9"/>
        <v>37797.072727272731</v>
      </c>
      <c r="X133" s="43"/>
      <c r="Y133" s="43"/>
      <c r="Z133" s="43" t="s">
        <v>43</v>
      </c>
      <c r="AA133" s="29" t="s">
        <v>140</v>
      </c>
      <c r="AB133" s="29" t="s">
        <v>306</v>
      </c>
      <c r="AC133" s="43">
        <f>4534*7</f>
        <v>31738</v>
      </c>
      <c r="AD133">
        <f t="shared" si="10"/>
        <v>37797.072727272731</v>
      </c>
    </row>
    <row r="134" spans="1:30" ht="46.8" x14ac:dyDescent="0.3">
      <c r="A134" s="13" t="s">
        <v>308</v>
      </c>
      <c r="B134" s="139" t="s">
        <v>309</v>
      </c>
      <c r="C134" s="2"/>
      <c r="D134" s="4"/>
      <c r="E134" s="2"/>
      <c r="F134" s="2"/>
      <c r="G134" s="2"/>
      <c r="H134" s="4"/>
      <c r="I134" s="105"/>
      <c r="J134" s="105"/>
      <c r="K134" s="105"/>
      <c r="L134" s="4"/>
      <c r="M134" s="105"/>
      <c r="N134" s="105"/>
      <c r="O134" s="105"/>
      <c r="P134" s="4"/>
      <c r="Q134" s="105"/>
      <c r="R134" s="105"/>
      <c r="S134" s="105"/>
      <c r="T134" s="4"/>
      <c r="U134" s="22" t="s">
        <v>310</v>
      </c>
      <c r="V134" s="22" t="s">
        <v>287</v>
      </c>
      <c r="W134" s="50">
        <f t="shared" si="9"/>
        <v>5304.130454545455</v>
      </c>
      <c r="X134" s="2"/>
      <c r="Y134" s="2"/>
      <c r="Z134" s="2" t="s">
        <v>43</v>
      </c>
      <c r="AA134" t="s">
        <v>140</v>
      </c>
      <c r="AB134" s="29" t="s">
        <v>311</v>
      </c>
      <c r="AC134" s="2">
        <v>4453.8500000000004</v>
      </c>
      <c r="AD134">
        <f t="shared" si="10"/>
        <v>5304.130454545455</v>
      </c>
    </row>
    <row r="135" spans="1:30" ht="46.8" x14ac:dyDescent="0.3">
      <c r="A135" s="13" t="s">
        <v>312</v>
      </c>
      <c r="B135" s="139" t="s">
        <v>309</v>
      </c>
      <c r="C135" s="2"/>
      <c r="D135" s="4"/>
      <c r="E135" s="2"/>
      <c r="F135" s="2"/>
      <c r="G135" s="2"/>
      <c r="H135" s="4"/>
      <c r="I135" s="105"/>
      <c r="J135" s="105"/>
      <c r="K135" s="105"/>
      <c r="L135" s="4"/>
      <c r="M135" s="105"/>
      <c r="N135" s="105"/>
      <c r="O135" s="105"/>
      <c r="P135" s="4"/>
      <c r="Q135" s="105"/>
      <c r="R135" s="105"/>
      <c r="S135" s="105"/>
      <c r="T135" s="4"/>
      <c r="U135" s="22" t="s">
        <v>313</v>
      </c>
      <c r="V135" s="22" t="s">
        <v>287</v>
      </c>
      <c r="W135" s="50">
        <f t="shared" si="9"/>
        <v>5304.130454545455</v>
      </c>
      <c r="X135" s="2"/>
      <c r="Y135" s="2"/>
      <c r="Z135" s="2" t="s">
        <v>43</v>
      </c>
      <c r="AA135" t="s">
        <v>140</v>
      </c>
      <c r="AB135" s="29" t="s">
        <v>311</v>
      </c>
      <c r="AC135" s="2">
        <v>4453.8500000000004</v>
      </c>
      <c r="AD135">
        <f t="shared" si="10"/>
        <v>5304.130454545455</v>
      </c>
    </row>
    <row r="136" spans="1:30" ht="46.8" x14ac:dyDescent="0.3">
      <c r="A136" s="14" t="s">
        <v>314</v>
      </c>
      <c r="B136" s="139" t="s">
        <v>309</v>
      </c>
      <c r="C136" s="2"/>
      <c r="D136" s="4"/>
      <c r="E136" s="2"/>
      <c r="F136" s="2"/>
      <c r="G136" s="2"/>
      <c r="H136" s="4"/>
      <c r="I136" s="105"/>
      <c r="J136" s="105"/>
      <c r="K136" s="105"/>
      <c r="L136" s="4"/>
      <c r="M136" s="105"/>
      <c r="N136" s="105"/>
      <c r="O136" s="105"/>
      <c r="P136" s="4"/>
      <c r="Q136" s="105"/>
      <c r="R136" s="105"/>
      <c r="S136" s="105"/>
      <c r="T136" s="4"/>
      <c r="U136" s="22" t="s">
        <v>315</v>
      </c>
      <c r="V136" s="22" t="s">
        <v>287</v>
      </c>
      <c r="W136" s="50">
        <f t="shared" si="9"/>
        <v>5304.130454545455</v>
      </c>
      <c r="X136" s="2"/>
      <c r="Y136" s="2"/>
      <c r="Z136" s="2" t="s">
        <v>43</v>
      </c>
      <c r="AA136" t="s">
        <v>140</v>
      </c>
      <c r="AB136" s="29" t="s">
        <v>311</v>
      </c>
      <c r="AC136" s="2">
        <v>4453.8500000000004</v>
      </c>
      <c r="AD136">
        <f t="shared" si="10"/>
        <v>5304.130454545455</v>
      </c>
    </row>
    <row r="137" spans="1:30" ht="33" customHeight="1" x14ac:dyDescent="0.3">
      <c r="A137" s="14"/>
      <c r="B137" s="139"/>
      <c r="C137" s="2"/>
      <c r="D137" s="4"/>
      <c r="E137" s="2"/>
      <c r="F137" s="2"/>
      <c r="G137" s="2"/>
      <c r="H137" s="4"/>
      <c r="I137" s="105"/>
      <c r="J137" s="105"/>
      <c r="K137" s="105"/>
      <c r="L137" s="4"/>
      <c r="M137" s="105"/>
      <c r="N137" s="105"/>
      <c r="O137" s="105"/>
      <c r="P137" s="4"/>
      <c r="Q137" s="105"/>
      <c r="R137" s="105"/>
      <c r="S137" s="105"/>
      <c r="T137" s="4"/>
      <c r="U137" s="22"/>
      <c r="V137" s="22"/>
      <c r="W137" s="178">
        <f>SUM(W127:W136)</f>
        <v>202892.2640909091</v>
      </c>
      <c r="X137" s="2"/>
      <c r="Y137" s="2"/>
      <c r="Z137" s="2"/>
      <c r="AB137" s="29"/>
      <c r="AC137" s="1"/>
    </row>
    <row r="138" spans="1:30" ht="15.6" customHeight="1" x14ac:dyDescent="0.35">
      <c r="A138" s="243" t="s">
        <v>316</v>
      </c>
      <c r="B138" s="243"/>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D138" s="24" t="e">
        <f>W139+#REF!+#REF!+#REF!+#REF!+#REF!+#REF!+#REF!+#REF!</f>
        <v>#REF!</v>
      </c>
    </row>
    <row r="139" spans="1:30" ht="46.8" x14ac:dyDescent="0.3">
      <c r="A139" s="31" t="s">
        <v>317</v>
      </c>
      <c r="B139" s="134" t="s">
        <v>318</v>
      </c>
      <c r="D139" s="44"/>
      <c r="E139" s="43"/>
      <c r="F139" s="43"/>
      <c r="G139" s="43"/>
      <c r="H139" s="44"/>
      <c r="I139" s="43"/>
      <c r="J139" s="43"/>
      <c r="K139" s="43"/>
      <c r="L139" s="44"/>
      <c r="M139" s="108"/>
      <c r="N139" s="108"/>
      <c r="O139" s="108"/>
      <c r="P139" s="44"/>
      <c r="Q139" s="108"/>
      <c r="R139" s="108"/>
      <c r="S139" s="108"/>
      <c r="T139" s="44"/>
      <c r="U139" s="42" t="s">
        <v>319</v>
      </c>
      <c r="V139" s="43" t="s">
        <v>320</v>
      </c>
      <c r="W139" s="51">
        <f t="shared" ref="W139" si="11">AD139</f>
        <v>17863.636363636364</v>
      </c>
      <c r="X139" s="43"/>
      <c r="Y139" s="43"/>
      <c r="Z139" s="43" t="s">
        <v>43</v>
      </c>
      <c r="AA139" s="29" t="s">
        <v>140</v>
      </c>
      <c r="AB139" s="29" t="s">
        <v>311</v>
      </c>
      <c r="AC139" s="43">
        <v>15000</v>
      </c>
      <c r="AD139">
        <f>AC139*655/550</f>
        <v>17863.636363636364</v>
      </c>
    </row>
    <row r="140" spans="1:30" ht="57.75" customHeight="1" x14ac:dyDescent="0.3">
      <c r="A140" s="31" t="s">
        <v>324</v>
      </c>
      <c r="B140" s="134" t="s">
        <v>322</v>
      </c>
      <c r="D140" s="44"/>
      <c r="E140" s="43"/>
      <c r="F140" s="43"/>
      <c r="G140" s="43"/>
      <c r="H140" s="44"/>
      <c r="I140" s="43"/>
      <c r="J140" s="43"/>
      <c r="K140" s="43"/>
      <c r="L140" s="44"/>
      <c r="M140" s="108"/>
      <c r="N140" s="108"/>
      <c r="O140" s="108"/>
      <c r="P140" s="44"/>
      <c r="Q140" s="108"/>
      <c r="R140" s="108"/>
      <c r="S140" s="108"/>
      <c r="T140" s="44"/>
      <c r="U140" s="42" t="s">
        <v>323</v>
      </c>
      <c r="V140" s="43" t="s">
        <v>321</v>
      </c>
      <c r="W140" s="51">
        <v>54545.45</v>
      </c>
      <c r="X140" s="43"/>
      <c r="Y140" s="43"/>
      <c r="Z140" s="43"/>
      <c r="AA140" s="29"/>
      <c r="AB140" s="29"/>
      <c r="AC140" s="99"/>
    </row>
    <row r="141" spans="1:30" ht="49.5" customHeight="1" x14ac:dyDescent="0.3">
      <c r="D141" s="44"/>
      <c r="E141" s="43"/>
      <c r="F141" s="43"/>
      <c r="G141" s="43"/>
      <c r="H141" s="44"/>
      <c r="I141" s="43"/>
      <c r="J141" s="43"/>
      <c r="K141" s="43"/>
      <c r="L141" s="44"/>
      <c r="M141" s="108"/>
      <c r="N141" s="108"/>
      <c r="O141" s="108"/>
      <c r="P141" s="44"/>
      <c r="Q141" s="108"/>
      <c r="R141" s="108"/>
      <c r="S141" s="108"/>
      <c r="T141" s="44"/>
      <c r="W141" s="181">
        <f>SUM(W139:W140)</f>
        <v>72409.086363636365</v>
      </c>
      <c r="X141" s="43"/>
      <c r="Y141" s="43"/>
      <c r="Z141" s="43"/>
      <c r="AA141" s="29"/>
      <c r="AB141" s="29"/>
      <c r="AC141" s="99"/>
    </row>
    <row r="142" spans="1:30" ht="16.2" x14ac:dyDescent="0.35">
      <c r="A142" s="243" t="s">
        <v>325</v>
      </c>
      <c r="B142" s="243"/>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D142" s="16" t="e">
        <f>W143+W144+#REF!+W145</f>
        <v>#REF!</v>
      </c>
    </row>
    <row r="143" spans="1:30" ht="31.2" x14ac:dyDescent="0.3">
      <c r="A143" s="17" t="s">
        <v>326</v>
      </c>
      <c r="B143" s="133" t="s">
        <v>327</v>
      </c>
      <c r="D143" s="44"/>
      <c r="E143" s="43"/>
      <c r="F143" s="43"/>
      <c r="G143" s="43"/>
      <c r="H143" s="44"/>
      <c r="I143" s="108"/>
      <c r="J143" s="108"/>
      <c r="K143" s="108"/>
      <c r="L143" s="44"/>
      <c r="M143" s="108"/>
      <c r="N143" s="108"/>
      <c r="O143" s="108"/>
      <c r="P143" s="44"/>
      <c r="Q143" s="108"/>
      <c r="R143" s="108"/>
      <c r="S143" s="108"/>
      <c r="T143" s="44"/>
      <c r="U143" s="42" t="s">
        <v>328</v>
      </c>
      <c r="V143" s="43" t="s">
        <v>321</v>
      </c>
      <c r="W143" s="51">
        <f>AD143</f>
        <v>3572.7272727272725</v>
      </c>
      <c r="X143" s="43"/>
      <c r="Y143" s="43"/>
      <c r="Z143" s="43" t="s">
        <v>100</v>
      </c>
      <c r="AA143" s="29" t="s">
        <v>140</v>
      </c>
      <c r="AB143" s="29" t="s">
        <v>311</v>
      </c>
      <c r="AC143" s="43">
        <v>3000</v>
      </c>
      <c r="AD143">
        <f>AC143*655/550</f>
        <v>3572.7272727272725</v>
      </c>
    </row>
    <row r="144" spans="1:30" ht="31.8" thickBot="1" x14ac:dyDescent="0.35">
      <c r="A144" s="17" t="s">
        <v>329</v>
      </c>
      <c r="B144" s="133" t="s">
        <v>327</v>
      </c>
      <c r="D144" s="44"/>
      <c r="E144" s="43"/>
      <c r="F144" s="43"/>
      <c r="G144" s="43"/>
      <c r="H144" s="44"/>
      <c r="I144" s="108"/>
      <c r="J144" s="108"/>
      <c r="K144" s="108"/>
      <c r="L144" s="44"/>
      <c r="M144" s="108"/>
      <c r="N144" s="108"/>
      <c r="O144" s="108"/>
      <c r="P144" s="44"/>
      <c r="Q144" s="108"/>
      <c r="R144" s="108"/>
      <c r="S144" s="108"/>
      <c r="T144" s="44"/>
      <c r="U144" s="42" t="s">
        <v>330</v>
      </c>
      <c r="V144" s="43" t="s">
        <v>321</v>
      </c>
      <c r="W144" s="51">
        <f>AD144</f>
        <v>5954.545454545455</v>
      </c>
      <c r="X144" s="43"/>
      <c r="Y144" s="43"/>
      <c r="Z144" s="43" t="s">
        <v>100</v>
      </c>
      <c r="AA144" s="29" t="s">
        <v>140</v>
      </c>
      <c r="AB144" s="29" t="s">
        <v>311</v>
      </c>
      <c r="AC144" s="43">
        <v>5000</v>
      </c>
      <c r="AD144">
        <f t="shared" ref="AD144:AD145" si="12">AC144*655/550</f>
        <v>5954.545454545455</v>
      </c>
    </row>
    <row r="145" spans="1:30" ht="171.6" x14ac:dyDescent="0.3">
      <c r="A145" s="127" t="s">
        <v>333</v>
      </c>
      <c r="B145" s="134" t="s">
        <v>334</v>
      </c>
      <c r="C145" s="43"/>
      <c r="D145" s="44"/>
      <c r="E145" s="43"/>
      <c r="F145" s="43"/>
      <c r="G145" s="43"/>
      <c r="H145" s="44"/>
      <c r="I145" s="107"/>
      <c r="J145" s="107"/>
      <c r="K145" s="107"/>
      <c r="L145" s="44"/>
      <c r="M145" s="107"/>
      <c r="N145" s="107"/>
      <c r="O145" s="107"/>
      <c r="P145" s="44"/>
      <c r="Q145" s="107"/>
      <c r="R145" s="107"/>
      <c r="S145" s="107"/>
      <c r="T145" s="44"/>
      <c r="U145" s="42" t="s">
        <v>335</v>
      </c>
      <c r="V145" s="43" t="s">
        <v>331</v>
      </c>
      <c r="W145" s="52">
        <f>AD145</f>
        <v>19026.797272727272</v>
      </c>
      <c r="X145" s="43"/>
      <c r="Y145" s="43"/>
      <c r="Z145" s="43" t="s">
        <v>100</v>
      </c>
      <c r="AA145" s="29" t="s">
        <v>332</v>
      </c>
      <c r="AB145" s="29"/>
      <c r="AC145" s="49">
        <v>15976.7</v>
      </c>
      <c r="AD145">
        <f t="shared" si="12"/>
        <v>19026.797272727272</v>
      </c>
    </row>
    <row r="146" spans="1:30" ht="22.2" customHeight="1" x14ac:dyDescent="0.3">
      <c r="A146" s="127"/>
      <c r="B146" s="134"/>
      <c r="C146" s="43"/>
      <c r="D146" s="44"/>
      <c r="E146" s="43"/>
      <c r="F146" s="43"/>
      <c r="G146" s="43"/>
      <c r="H146" s="44"/>
      <c r="I146" s="107"/>
      <c r="J146" s="107"/>
      <c r="K146" s="107"/>
      <c r="L146" s="44"/>
      <c r="M146" s="107"/>
      <c r="N146" s="107"/>
      <c r="O146" s="107"/>
      <c r="P146" s="44"/>
      <c r="Q146" s="107"/>
      <c r="R146" s="107"/>
      <c r="S146" s="107"/>
      <c r="T146" s="44"/>
      <c r="U146" s="42"/>
      <c r="V146" s="43"/>
      <c r="W146" s="182">
        <f>SUM(W143:W145)</f>
        <v>28554.07</v>
      </c>
      <c r="X146" s="43"/>
      <c r="Y146" s="43"/>
      <c r="Z146" s="43"/>
      <c r="AA146" s="29"/>
      <c r="AB146" s="29"/>
      <c r="AC146" s="98"/>
    </row>
    <row r="147" spans="1:30" ht="16.2" x14ac:dyDescent="0.35">
      <c r="A147" s="243" t="s">
        <v>336</v>
      </c>
      <c r="B147" s="243"/>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C147" s="95"/>
    </row>
    <row r="148" spans="1:30" s="29" customFormat="1" ht="30" customHeight="1" x14ac:dyDescent="0.35">
      <c r="A148" s="147" t="s">
        <v>337</v>
      </c>
      <c r="B148" s="268" t="s">
        <v>338</v>
      </c>
      <c r="C148" s="269"/>
      <c r="D148" s="270"/>
      <c r="E148" s="30"/>
      <c r="F148" s="30"/>
      <c r="G148" s="30"/>
      <c r="H148" s="270"/>
      <c r="I148" s="118"/>
      <c r="J148" s="118"/>
      <c r="K148" s="118"/>
      <c r="L148" s="270"/>
      <c r="M148" s="118"/>
      <c r="N148" s="118"/>
      <c r="O148" s="118"/>
      <c r="P148" s="270"/>
      <c r="Q148" s="118"/>
      <c r="R148" s="118"/>
      <c r="S148" s="118"/>
      <c r="T148" s="270"/>
      <c r="U148" s="30"/>
      <c r="V148" s="30"/>
      <c r="W148" s="30">
        <v>7500</v>
      </c>
      <c r="X148" s="30"/>
      <c r="Y148" s="30"/>
      <c r="Z148" s="30"/>
      <c r="AC148" s="98"/>
    </row>
    <row r="149" spans="1:30" s="29" customFormat="1" ht="31.2" x14ac:dyDescent="0.35">
      <c r="A149" s="147" t="s">
        <v>339</v>
      </c>
      <c r="B149" s="268" t="s">
        <v>338</v>
      </c>
      <c r="C149" s="269"/>
      <c r="D149" s="270"/>
      <c r="E149" s="30"/>
      <c r="F149" s="30"/>
      <c r="G149" s="30"/>
      <c r="H149" s="270"/>
      <c r="I149" s="118"/>
      <c r="J149" s="118"/>
      <c r="K149" s="118"/>
      <c r="L149" s="270"/>
      <c r="M149" s="118"/>
      <c r="N149" s="118"/>
      <c r="O149" s="118"/>
      <c r="P149" s="270"/>
      <c r="Q149" s="118"/>
      <c r="R149" s="118"/>
      <c r="S149" s="118"/>
      <c r="T149" s="270"/>
      <c r="U149" s="30"/>
      <c r="V149" s="30"/>
      <c r="W149" s="30">
        <v>7500</v>
      </c>
      <c r="X149" s="30"/>
      <c r="Y149" s="30"/>
      <c r="Z149" s="30"/>
      <c r="AC149" s="98"/>
    </row>
    <row r="150" spans="1:30" s="29" customFormat="1" ht="22.2" customHeight="1" x14ac:dyDescent="0.35">
      <c r="A150" s="147" t="s">
        <v>340</v>
      </c>
      <c r="B150" s="268" t="s">
        <v>338</v>
      </c>
      <c r="C150" s="269"/>
      <c r="D150" s="270"/>
      <c r="E150" s="30"/>
      <c r="F150" s="30"/>
      <c r="G150" s="30"/>
      <c r="H150" s="270"/>
      <c r="I150" s="118"/>
      <c r="J150" s="118"/>
      <c r="K150" s="118"/>
      <c r="L150" s="270"/>
      <c r="M150" s="118"/>
      <c r="N150" s="118"/>
      <c r="O150" s="118"/>
      <c r="P150" s="270"/>
      <c r="Q150" s="118"/>
      <c r="R150" s="118"/>
      <c r="S150" s="118"/>
      <c r="T150" s="270"/>
      <c r="U150" s="30"/>
      <c r="V150" s="30"/>
      <c r="W150" s="30">
        <v>5000</v>
      </c>
      <c r="X150" s="30"/>
      <c r="Y150" s="30"/>
      <c r="Z150" s="30"/>
      <c r="AC150" s="98"/>
    </row>
    <row r="151" spans="1:30" s="29" customFormat="1" ht="27.6" x14ac:dyDescent="0.35">
      <c r="A151" s="147" t="s">
        <v>341</v>
      </c>
      <c r="B151" s="268" t="s">
        <v>338</v>
      </c>
      <c r="C151" s="269"/>
      <c r="D151" s="270"/>
      <c r="E151" s="30"/>
      <c r="F151" s="30"/>
      <c r="G151" s="30"/>
      <c r="H151" s="270"/>
      <c r="I151" s="118"/>
      <c r="J151" s="118"/>
      <c r="K151" s="118"/>
      <c r="L151" s="270"/>
      <c r="M151" s="118"/>
      <c r="N151" s="118"/>
      <c r="O151" s="118"/>
      <c r="P151" s="270"/>
      <c r="Q151" s="118"/>
      <c r="R151" s="118"/>
      <c r="S151" s="118"/>
      <c r="T151" s="270"/>
      <c r="U151" s="30"/>
      <c r="V151" s="30"/>
      <c r="W151" s="30">
        <v>5000</v>
      </c>
      <c r="X151" s="30"/>
      <c r="Y151" s="30"/>
      <c r="Z151" s="30"/>
      <c r="AC151" s="98"/>
    </row>
    <row r="152" spans="1:30" s="29" customFormat="1" ht="31.2" x14ac:dyDescent="0.35">
      <c r="A152" s="147" t="s">
        <v>342</v>
      </c>
      <c r="B152" s="268" t="s">
        <v>338</v>
      </c>
      <c r="C152" s="269"/>
      <c r="D152" s="270"/>
      <c r="E152" s="30"/>
      <c r="F152" s="30"/>
      <c r="G152" s="30"/>
      <c r="H152" s="270"/>
      <c r="I152" s="118"/>
      <c r="J152" s="118"/>
      <c r="K152" s="118"/>
      <c r="L152" s="270"/>
      <c r="M152" s="118"/>
      <c r="N152" s="118"/>
      <c r="O152" s="118"/>
      <c r="P152" s="270"/>
      <c r="Q152" s="118"/>
      <c r="R152" s="118"/>
      <c r="S152" s="118"/>
      <c r="T152" s="270"/>
      <c r="U152" s="30"/>
      <c r="V152" s="30"/>
      <c r="W152" s="30">
        <v>5000</v>
      </c>
      <c r="X152" s="30"/>
      <c r="Y152" s="30"/>
      <c r="Z152" s="30"/>
      <c r="AC152" s="98"/>
    </row>
    <row r="153" spans="1:30" x14ac:dyDescent="0.3">
      <c r="A153" s="31"/>
      <c r="B153" s="139"/>
      <c r="D153" s="4"/>
      <c r="E153" s="2"/>
      <c r="F153" s="2"/>
      <c r="G153" s="2"/>
      <c r="H153" s="4"/>
      <c r="I153" s="105"/>
      <c r="J153" s="105"/>
      <c r="K153" s="105"/>
      <c r="L153" s="4"/>
      <c r="M153" s="105"/>
      <c r="N153" s="105"/>
      <c r="O153" s="105"/>
      <c r="P153" s="4"/>
      <c r="Q153" s="105"/>
      <c r="R153" s="105"/>
      <c r="S153" s="105"/>
      <c r="T153" s="4"/>
      <c r="U153" s="22"/>
      <c r="V153" s="2"/>
      <c r="W153" s="178">
        <f>SUM(W148:W152)</f>
        <v>30000</v>
      </c>
      <c r="X153" s="2"/>
      <c r="Y153" s="2"/>
      <c r="Z153" s="2"/>
      <c r="AC153" s="1"/>
    </row>
    <row r="154" spans="1:30" ht="16.2" x14ac:dyDescent="0.35">
      <c r="A154" s="243" t="s">
        <v>343</v>
      </c>
      <c r="B154" s="243"/>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9"/>
      <c r="AB154" s="29"/>
      <c r="AC154" s="98"/>
    </row>
    <row r="155" spans="1:30" s="5" customFormat="1" ht="58.95" customHeight="1" thickBot="1" x14ac:dyDescent="0.35">
      <c r="A155" s="19" t="s">
        <v>344</v>
      </c>
      <c r="B155" s="136" t="s">
        <v>345</v>
      </c>
      <c r="C155" s="120"/>
      <c r="D155" s="111"/>
      <c r="E155" s="56"/>
      <c r="F155" s="56"/>
      <c r="G155" s="56"/>
      <c r="H155" s="111"/>
      <c r="I155" s="56"/>
      <c r="J155" s="56"/>
      <c r="K155" s="56"/>
      <c r="L155" s="111"/>
      <c r="M155" s="56"/>
      <c r="N155" s="56"/>
      <c r="O155" s="56"/>
      <c r="P155" s="111"/>
      <c r="Q155" s="115"/>
      <c r="R155" s="115"/>
      <c r="S155" s="115"/>
      <c r="T155" s="111"/>
      <c r="U155" s="121"/>
      <c r="V155" s="120"/>
      <c r="W155" s="56">
        <v>341</v>
      </c>
      <c r="X155" s="56"/>
      <c r="Y155" s="56"/>
      <c r="Z155" s="74"/>
      <c r="AA155" s="5" t="s">
        <v>230</v>
      </c>
    </row>
    <row r="156" spans="1:30" s="5" customFormat="1" ht="58.95" customHeight="1" thickBot="1" x14ac:dyDescent="0.35">
      <c r="A156" s="19" t="s">
        <v>346</v>
      </c>
      <c r="B156" s="136" t="s">
        <v>345</v>
      </c>
      <c r="C156" s="120"/>
      <c r="D156" s="111"/>
      <c r="E156" s="56"/>
      <c r="F156" s="56"/>
      <c r="G156" s="56"/>
      <c r="H156" s="111"/>
      <c r="I156" s="56"/>
      <c r="J156" s="56"/>
      <c r="K156" s="56"/>
      <c r="L156" s="111"/>
      <c r="M156" s="56"/>
      <c r="N156" s="56"/>
      <c r="O156" s="56"/>
      <c r="P156" s="111"/>
      <c r="Q156" s="115"/>
      <c r="R156" s="115"/>
      <c r="S156" s="115"/>
      <c r="T156" s="111"/>
      <c r="U156" s="121"/>
      <c r="V156" s="120"/>
      <c r="W156" s="56">
        <v>341</v>
      </c>
      <c r="X156" s="56"/>
      <c r="Y156" s="56"/>
      <c r="Z156" s="74"/>
      <c r="AA156" s="5" t="s">
        <v>230</v>
      </c>
    </row>
    <row r="157" spans="1:30" ht="91.2" customHeight="1" thickBot="1" x14ac:dyDescent="0.35">
      <c r="A157" s="149" t="s">
        <v>347</v>
      </c>
      <c r="B157" s="138" t="s">
        <v>348</v>
      </c>
      <c r="C157" s="34"/>
      <c r="D157" s="113"/>
      <c r="E157" s="34"/>
      <c r="F157" s="34"/>
      <c r="G157" s="34"/>
      <c r="H157" s="113"/>
      <c r="I157" s="34"/>
      <c r="J157" s="34"/>
      <c r="K157" s="34"/>
      <c r="L157" s="113"/>
      <c r="M157" s="117"/>
      <c r="N157" s="117"/>
      <c r="O157" s="117"/>
      <c r="P157" s="113"/>
      <c r="Q157" s="117"/>
      <c r="R157" s="117"/>
      <c r="S157" s="117"/>
      <c r="T157" s="113"/>
      <c r="U157" s="23"/>
      <c r="V157" s="34"/>
      <c r="W157" s="34">
        <v>12891</v>
      </c>
      <c r="X157" s="2"/>
      <c r="Y157" s="2"/>
      <c r="Z157" s="25" t="s">
        <v>100</v>
      </c>
      <c r="AA157" s="5" t="s">
        <v>259</v>
      </c>
    </row>
    <row r="158" spans="1:30" ht="91.2" customHeight="1" thickBot="1" x14ac:dyDescent="0.35">
      <c r="A158" s="149" t="s">
        <v>349</v>
      </c>
      <c r="B158" s="138" t="s">
        <v>348</v>
      </c>
      <c r="C158" s="34"/>
      <c r="D158" s="113"/>
      <c r="E158" s="34"/>
      <c r="F158" s="34"/>
      <c r="G158" s="34"/>
      <c r="H158" s="113"/>
      <c r="I158" s="34"/>
      <c r="J158" s="34"/>
      <c r="K158" s="34"/>
      <c r="L158" s="113"/>
      <c r="M158" s="117"/>
      <c r="N158" s="117"/>
      <c r="O158" s="117"/>
      <c r="P158" s="113"/>
      <c r="Q158" s="117"/>
      <c r="R158" s="117"/>
      <c r="S158" s="117"/>
      <c r="T158" s="113"/>
      <c r="U158" s="23"/>
      <c r="V158" s="34"/>
      <c r="W158" s="34">
        <v>12891</v>
      </c>
      <c r="X158" s="2"/>
      <c r="Y158" s="2"/>
      <c r="Z158" s="25" t="s">
        <v>100</v>
      </c>
      <c r="AA158" s="5" t="s">
        <v>259</v>
      </c>
    </row>
    <row r="159" spans="1:30" ht="47.4" thickBot="1" x14ac:dyDescent="0.35">
      <c r="A159" s="19" t="s">
        <v>350</v>
      </c>
      <c r="B159" s="139" t="s">
        <v>263</v>
      </c>
      <c r="C159" s="34"/>
      <c r="D159" s="113"/>
      <c r="E159" s="34"/>
      <c r="F159" s="34"/>
      <c r="G159" s="34"/>
      <c r="H159" s="113"/>
      <c r="I159" s="34"/>
      <c r="J159" s="34"/>
      <c r="K159" s="34"/>
      <c r="L159" s="113"/>
      <c r="M159" s="117"/>
      <c r="N159" s="117"/>
      <c r="O159" s="117"/>
      <c r="P159" s="113"/>
      <c r="Q159" s="117"/>
      <c r="R159" s="117"/>
      <c r="S159" s="117"/>
      <c r="T159" s="113"/>
      <c r="U159" s="122"/>
      <c r="V159" s="34"/>
      <c r="W159" s="34">
        <v>2727</v>
      </c>
      <c r="X159" s="2"/>
      <c r="Y159" s="2"/>
      <c r="Z159" s="25" t="s">
        <v>100</v>
      </c>
      <c r="AA159" s="5" t="s">
        <v>259</v>
      </c>
    </row>
    <row r="160" spans="1:30" ht="47.4" thickBot="1" x14ac:dyDescent="0.35">
      <c r="A160" s="19" t="s">
        <v>351</v>
      </c>
      <c r="B160" s="139" t="s">
        <v>263</v>
      </c>
      <c r="C160" s="34"/>
      <c r="D160" s="113"/>
      <c r="E160" s="34"/>
      <c r="F160" s="34"/>
      <c r="G160" s="34"/>
      <c r="H160" s="113"/>
      <c r="I160" s="34"/>
      <c r="J160" s="34"/>
      <c r="K160" s="34"/>
      <c r="L160" s="113"/>
      <c r="M160" s="117"/>
      <c r="N160" s="117"/>
      <c r="O160" s="117"/>
      <c r="P160" s="113"/>
      <c r="Q160" s="117"/>
      <c r="R160" s="117"/>
      <c r="S160" s="117"/>
      <c r="T160" s="113"/>
      <c r="U160" s="122"/>
      <c r="V160" s="34"/>
      <c r="W160" s="34">
        <v>2727</v>
      </c>
      <c r="X160" s="2"/>
      <c r="Y160" s="2"/>
      <c r="Z160" s="25" t="s">
        <v>100</v>
      </c>
      <c r="AA160" s="5" t="s">
        <v>259</v>
      </c>
    </row>
    <row r="161" spans="1:28" ht="63" thickBot="1" x14ac:dyDescent="0.35">
      <c r="A161" s="19" t="s">
        <v>352</v>
      </c>
      <c r="B161" s="137" t="s">
        <v>353</v>
      </c>
      <c r="C161" s="34"/>
      <c r="D161" s="113"/>
      <c r="E161" s="34"/>
      <c r="F161" s="34"/>
      <c r="G161" s="34"/>
      <c r="H161" s="113"/>
      <c r="I161" s="34"/>
      <c r="J161" s="34"/>
      <c r="K161" s="34"/>
      <c r="L161" s="113"/>
      <c r="M161" s="117"/>
      <c r="N161" s="117"/>
      <c r="O161" s="117"/>
      <c r="P161" s="113"/>
      <c r="Q161" s="117"/>
      <c r="R161" s="117"/>
      <c r="S161" s="117"/>
      <c r="T161" s="113"/>
      <c r="U161" s="122"/>
      <c r="V161" s="34"/>
      <c r="W161">
        <v>22454</v>
      </c>
      <c r="X161" s="2"/>
      <c r="Y161" s="2"/>
      <c r="Z161" s="25" t="s">
        <v>100</v>
      </c>
      <c r="AA161" s="5" t="s">
        <v>259</v>
      </c>
    </row>
    <row r="162" spans="1:28" ht="63" thickBot="1" x14ac:dyDescent="0.35">
      <c r="A162" s="19" t="s">
        <v>354</v>
      </c>
      <c r="B162" s="137" t="s">
        <v>353</v>
      </c>
      <c r="C162" s="34"/>
      <c r="D162" s="113"/>
      <c r="E162" s="34"/>
      <c r="F162" s="34"/>
      <c r="G162" s="34"/>
      <c r="H162" s="113"/>
      <c r="I162" s="34"/>
      <c r="J162" s="34"/>
      <c r="K162" s="34"/>
      <c r="L162" s="113"/>
      <c r="M162" s="117"/>
      <c r="N162" s="117"/>
      <c r="O162" s="117"/>
      <c r="P162" s="113"/>
      <c r="Q162" s="117"/>
      <c r="R162" s="117"/>
      <c r="S162" s="117"/>
      <c r="T162" s="113"/>
      <c r="U162" s="122"/>
      <c r="V162" s="34"/>
      <c r="W162">
        <v>22454</v>
      </c>
      <c r="X162" s="2"/>
      <c r="Y162" s="2"/>
      <c r="Z162" s="25" t="s">
        <v>100</v>
      </c>
      <c r="AA162" s="5" t="s">
        <v>259</v>
      </c>
    </row>
    <row r="163" spans="1:28" s="202" customFormat="1" ht="141" thickBot="1" x14ac:dyDescent="0.35">
      <c r="A163" s="215" t="s">
        <v>355</v>
      </c>
      <c r="B163" s="221" t="s">
        <v>268</v>
      </c>
      <c r="C163" s="216"/>
      <c r="D163" s="216"/>
      <c r="E163" s="216"/>
      <c r="F163" s="216"/>
      <c r="G163" s="216"/>
      <c r="H163" s="216"/>
      <c r="I163" s="216"/>
      <c r="J163" s="216"/>
      <c r="K163" s="216"/>
      <c r="L163" s="216"/>
      <c r="M163" s="216"/>
      <c r="N163" s="216"/>
      <c r="O163" s="216"/>
      <c r="P163" s="216"/>
      <c r="Q163" s="216"/>
      <c r="R163" s="216"/>
      <c r="S163" s="216"/>
      <c r="T163" s="216"/>
      <c r="U163" s="224"/>
      <c r="V163" s="216"/>
      <c r="W163" s="216">
        <v>80727</v>
      </c>
      <c r="X163" s="196"/>
      <c r="Y163" s="196"/>
      <c r="Z163" s="218" t="s">
        <v>100</v>
      </c>
      <c r="AA163" s="219" t="s">
        <v>259</v>
      </c>
    </row>
    <row r="164" spans="1:28" s="202" customFormat="1" ht="146.25" customHeight="1" thickBot="1" x14ac:dyDescent="0.35">
      <c r="A164" s="215" t="s">
        <v>356</v>
      </c>
      <c r="B164" s="221" t="s">
        <v>268</v>
      </c>
      <c r="C164" s="216"/>
      <c r="D164" s="216"/>
      <c r="E164" s="216"/>
      <c r="F164" s="216"/>
      <c r="G164" s="216"/>
      <c r="H164" s="216"/>
      <c r="I164" s="216"/>
      <c r="J164" s="216"/>
      <c r="K164" s="216"/>
      <c r="L164" s="216"/>
      <c r="M164" s="216"/>
      <c r="N164" s="216"/>
      <c r="O164" s="216"/>
      <c r="P164" s="216"/>
      <c r="Q164" s="216"/>
      <c r="R164" s="216"/>
      <c r="S164" s="216"/>
      <c r="T164" s="216"/>
      <c r="U164" s="224"/>
      <c r="V164" s="216"/>
      <c r="W164" s="216">
        <v>80727</v>
      </c>
      <c r="X164" s="196"/>
      <c r="Y164" s="196"/>
      <c r="Z164" s="218" t="s">
        <v>100</v>
      </c>
      <c r="AA164" s="219" t="s">
        <v>259</v>
      </c>
    </row>
    <row r="165" spans="1:28" s="202" customFormat="1" ht="47.4" thickBot="1" x14ac:dyDescent="0.35">
      <c r="A165" s="215" t="s">
        <v>357</v>
      </c>
      <c r="B165" s="199" t="s">
        <v>263</v>
      </c>
      <c r="C165" s="216"/>
      <c r="D165" s="216"/>
      <c r="E165" s="216"/>
      <c r="F165" s="216"/>
      <c r="G165" s="216"/>
      <c r="H165" s="216"/>
      <c r="I165" s="216"/>
      <c r="J165" s="216"/>
      <c r="K165" s="216"/>
      <c r="L165" s="216"/>
      <c r="M165" s="216"/>
      <c r="N165" s="216"/>
      <c r="O165" s="216"/>
      <c r="P165" s="216"/>
      <c r="Q165" s="216"/>
      <c r="R165" s="216"/>
      <c r="S165" s="216"/>
      <c r="T165" s="216"/>
      <c r="U165" s="224"/>
      <c r="V165" s="216"/>
      <c r="W165" s="216">
        <v>2727</v>
      </c>
      <c r="X165" s="196"/>
      <c r="Y165" s="196"/>
      <c r="Z165" s="218" t="s">
        <v>100</v>
      </c>
      <c r="AA165" s="219" t="s">
        <v>259</v>
      </c>
    </row>
    <row r="166" spans="1:28" s="202" customFormat="1" ht="47.4" thickBot="1" x14ac:dyDescent="0.35">
      <c r="A166" s="215" t="s">
        <v>358</v>
      </c>
      <c r="B166" s="199" t="s">
        <v>263</v>
      </c>
      <c r="C166" s="216"/>
      <c r="D166" s="216"/>
      <c r="E166" s="216"/>
      <c r="F166" s="216"/>
      <c r="G166" s="216"/>
      <c r="H166" s="216"/>
      <c r="I166" s="216"/>
      <c r="J166" s="216"/>
      <c r="K166" s="216"/>
      <c r="L166" s="216"/>
      <c r="M166" s="216"/>
      <c r="N166" s="216"/>
      <c r="O166" s="216"/>
      <c r="P166" s="216"/>
      <c r="Q166" s="216"/>
      <c r="R166" s="216"/>
      <c r="S166" s="216"/>
      <c r="T166" s="216"/>
      <c r="U166" s="224"/>
      <c r="V166" s="216"/>
      <c r="W166" s="216">
        <v>2727</v>
      </c>
      <c r="X166" s="196"/>
      <c r="Y166" s="196"/>
      <c r="Z166" s="218" t="s">
        <v>100</v>
      </c>
      <c r="AA166" s="219" t="s">
        <v>259</v>
      </c>
    </row>
    <row r="167" spans="1:28" ht="26.4" customHeight="1" x14ac:dyDescent="0.3">
      <c r="A167" s="147"/>
      <c r="B167" s="139"/>
      <c r="C167" s="34"/>
      <c r="D167" s="113"/>
      <c r="E167" s="34"/>
      <c r="F167" s="34"/>
      <c r="G167" s="34"/>
      <c r="H167" s="113"/>
      <c r="I167" s="117"/>
      <c r="J167" s="117"/>
      <c r="K167" s="117"/>
      <c r="L167" s="113"/>
      <c r="M167" s="117"/>
      <c r="N167" s="117"/>
      <c r="O167" s="117"/>
      <c r="P167" s="113"/>
      <c r="Q167" s="117"/>
      <c r="R167" s="117"/>
      <c r="S167" s="117"/>
      <c r="T167" s="113"/>
      <c r="U167" s="122"/>
      <c r="V167" s="34"/>
      <c r="W167" s="183">
        <f>SUM(W155:W166)</f>
        <v>243734</v>
      </c>
      <c r="X167" s="2"/>
      <c r="Y167" s="2"/>
      <c r="Z167" s="25"/>
      <c r="AA167" s="5"/>
    </row>
    <row r="168" spans="1:28" ht="26.4" customHeight="1" x14ac:dyDescent="0.3">
      <c r="A168" s="147" t="s">
        <v>96</v>
      </c>
      <c r="B168" s="139"/>
      <c r="C168" s="34"/>
      <c r="D168" s="113"/>
      <c r="E168" s="34"/>
      <c r="F168" s="34"/>
      <c r="G168" s="34"/>
      <c r="H168" s="113"/>
      <c r="I168" s="117"/>
      <c r="J168" s="117"/>
      <c r="K168" s="117"/>
      <c r="L168" s="113"/>
      <c r="M168" s="117"/>
      <c r="N168" s="117"/>
      <c r="O168" s="117"/>
      <c r="P168" s="113"/>
      <c r="Q168" s="117"/>
      <c r="R168" s="117"/>
      <c r="S168" s="117"/>
      <c r="T168" s="113"/>
      <c r="U168" s="122"/>
      <c r="V168" s="34"/>
      <c r="W168" s="184">
        <f>W167+W153+W146+W141+W137+W125+W122+W120</f>
        <v>591880.32954545459</v>
      </c>
      <c r="X168" s="2"/>
      <c r="Y168" s="2"/>
      <c r="Z168" s="25"/>
      <c r="AA168" s="5"/>
    </row>
    <row r="169" spans="1:28" ht="36" customHeight="1" x14ac:dyDescent="0.3">
      <c r="A169" s="244" t="s">
        <v>359</v>
      </c>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row>
    <row r="170" spans="1:28" s="5" customFormat="1" ht="36" customHeight="1" x14ac:dyDescent="0.35">
      <c r="A170" s="243" t="s">
        <v>360</v>
      </c>
      <c r="B170" s="243"/>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row>
    <row r="171" spans="1:28" s="5" customFormat="1" ht="36" customHeight="1" x14ac:dyDescent="0.35">
      <c r="A171" s="31" t="s">
        <v>361</v>
      </c>
      <c r="B171" s="139" t="s">
        <v>362</v>
      </c>
      <c r="D171" s="123"/>
      <c r="E171" s="11"/>
      <c r="F171" s="11"/>
      <c r="G171" s="11"/>
      <c r="H171" s="123"/>
      <c r="I171" s="11"/>
      <c r="J171" s="11"/>
      <c r="K171" s="11"/>
      <c r="L171" s="123"/>
      <c r="M171" s="124"/>
      <c r="N171" s="124"/>
      <c r="O171" s="124"/>
      <c r="P171" s="123"/>
      <c r="Q171" s="124"/>
      <c r="R171" s="124"/>
      <c r="S171" s="124"/>
      <c r="T171" s="123"/>
      <c r="U171" s="34" t="s">
        <v>363</v>
      </c>
      <c r="V171" s="11"/>
      <c r="W171" s="2">
        <v>1500</v>
      </c>
      <c r="X171" s="2"/>
      <c r="Y171" s="2"/>
      <c r="Z171" s="2" t="s">
        <v>82</v>
      </c>
    </row>
    <row r="172" spans="1:28" s="5" customFormat="1" ht="67.95" customHeight="1" x14ac:dyDescent="0.35">
      <c r="A172" s="31" t="s">
        <v>364</v>
      </c>
      <c r="B172" s="139" t="s">
        <v>365</v>
      </c>
      <c r="D172" s="123"/>
      <c r="E172" s="11"/>
      <c r="F172" s="11"/>
      <c r="G172" s="11"/>
      <c r="H172" s="123"/>
      <c r="I172" s="124"/>
      <c r="J172" s="124"/>
      <c r="K172" s="124"/>
      <c r="L172" s="123"/>
      <c r="M172" s="124"/>
      <c r="N172" s="124"/>
      <c r="O172" s="124"/>
      <c r="P172" s="123"/>
      <c r="Q172" s="124"/>
      <c r="R172" s="124"/>
      <c r="S172" s="124"/>
      <c r="T172" s="123"/>
      <c r="U172" s="36" t="s">
        <v>366</v>
      </c>
      <c r="V172" s="11"/>
      <c r="W172" s="2">
        <v>0</v>
      </c>
      <c r="X172" s="2"/>
      <c r="Y172" s="2"/>
      <c r="Z172" s="2" t="s">
        <v>82</v>
      </c>
    </row>
    <row r="173" spans="1:28" s="5" customFormat="1" ht="56.4" customHeight="1" x14ac:dyDescent="0.35">
      <c r="A173" s="31" t="s">
        <v>367</v>
      </c>
      <c r="B173" s="139" t="s">
        <v>368</v>
      </c>
      <c r="D173" s="123"/>
      <c r="E173" s="11"/>
      <c r="F173" s="11"/>
      <c r="G173" s="11"/>
      <c r="H173" s="123"/>
      <c r="I173" s="124"/>
      <c r="J173" s="124"/>
      <c r="K173" s="124"/>
      <c r="L173" s="123"/>
      <c r="M173" s="124"/>
      <c r="N173" s="124"/>
      <c r="O173" s="124"/>
      <c r="P173" s="123"/>
      <c r="Q173" s="124"/>
      <c r="R173" s="124"/>
      <c r="S173" s="124"/>
      <c r="T173" s="123"/>
      <c r="U173" s="36" t="s">
        <v>369</v>
      </c>
      <c r="V173" s="11"/>
      <c r="W173" s="2">
        <v>0</v>
      </c>
      <c r="X173" s="2"/>
      <c r="Y173" s="2"/>
      <c r="Z173" s="2" t="s">
        <v>82</v>
      </c>
    </row>
    <row r="174" spans="1:28" ht="78" x14ac:dyDescent="0.3">
      <c r="A174" s="130" t="s">
        <v>370</v>
      </c>
      <c r="B174" s="139" t="s">
        <v>371</v>
      </c>
      <c r="C174" s="22"/>
      <c r="D174" s="4"/>
      <c r="E174" s="2"/>
      <c r="F174" s="2"/>
      <c r="G174" s="2"/>
      <c r="H174" s="4"/>
      <c r="I174" s="105"/>
      <c r="J174" s="105"/>
      <c r="K174" s="105"/>
      <c r="L174" s="4"/>
      <c r="M174" s="105"/>
      <c r="N174" s="105"/>
      <c r="O174" s="105"/>
      <c r="P174" s="4"/>
      <c r="Q174" s="105"/>
      <c r="R174" s="105"/>
      <c r="S174" s="105"/>
      <c r="T174" s="4"/>
      <c r="U174" s="2"/>
      <c r="V174" s="2"/>
      <c r="W174" s="2">
        <v>5000</v>
      </c>
      <c r="X174" s="2"/>
      <c r="Y174" s="2"/>
      <c r="Z174" s="2" t="s">
        <v>100</v>
      </c>
      <c r="AB174" t="s">
        <v>193</v>
      </c>
    </row>
    <row r="175" spans="1:28" s="202" customFormat="1" ht="47.4" x14ac:dyDescent="0.35">
      <c r="A175" s="213" t="s">
        <v>372</v>
      </c>
      <c r="B175" s="222" t="s">
        <v>373</v>
      </c>
      <c r="C175" s="214"/>
      <c r="D175" s="214"/>
      <c r="E175" s="214"/>
      <c r="F175" s="214"/>
      <c r="G175" s="214"/>
      <c r="H175" s="214"/>
      <c r="I175" s="214"/>
      <c r="J175" s="214"/>
      <c r="K175" s="214"/>
      <c r="L175" s="214"/>
      <c r="M175" s="214"/>
      <c r="N175" s="214"/>
      <c r="O175" s="214"/>
      <c r="P175" s="214"/>
      <c r="Q175" s="214"/>
      <c r="R175" s="214"/>
      <c r="S175" s="214"/>
      <c r="T175" s="214"/>
      <c r="U175" s="214"/>
      <c r="V175" s="214"/>
      <c r="W175" s="196">
        <v>12500</v>
      </c>
      <c r="X175" s="214"/>
      <c r="Y175" s="214"/>
      <c r="Z175" s="214" t="s">
        <v>82</v>
      </c>
      <c r="AB175" s="202" t="s">
        <v>193</v>
      </c>
    </row>
    <row r="176" spans="1:28" ht="31.8" x14ac:dyDescent="0.35">
      <c r="A176" s="130" t="s">
        <v>374</v>
      </c>
      <c r="B176" s="39" t="s">
        <v>375</v>
      </c>
      <c r="C176" s="30"/>
      <c r="D176" s="30"/>
      <c r="E176" s="30"/>
      <c r="F176" s="30"/>
      <c r="G176" s="30"/>
      <c r="H176" s="30"/>
      <c r="I176" s="171"/>
      <c r="J176" s="171"/>
      <c r="K176" s="171"/>
      <c r="L176" s="30"/>
      <c r="M176" s="171"/>
      <c r="N176" s="171"/>
      <c r="O176" s="171"/>
      <c r="P176" s="30"/>
      <c r="Q176" s="171"/>
      <c r="R176" s="171"/>
      <c r="S176" s="171"/>
      <c r="T176" s="30"/>
      <c r="U176" s="30"/>
      <c r="V176" s="30"/>
      <c r="W176" s="2">
        <v>15500</v>
      </c>
      <c r="X176" s="30"/>
      <c r="Y176" s="30"/>
      <c r="Z176" s="30" t="s">
        <v>43</v>
      </c>
      <c r="AB176" t="s">
        <v>193</v>
      </c>
    </row>
    <row r="177" spans="1:28" ht="31.2" x14ac:dyDescent="0.35">
      <c r="A177" s="130" t="s">
        <v>376</v>
      </c>
      <c r="B177" s="40" t="s">
        <v>377</v>
      </c>
      <c r="C177" s="30"/>
      <c r="D177" s="30"/>
      <c r="E177" s="30"/>
      <c r="F177" s="30"/>
      <c r="G177" s="30"/>
      <c r="H177" s="30"/>
      <c r="I177" s="171"/>
      <c r="J177" s="171"/>
      <c r="K177" s="171"/>
      <c r="L177" s="30"/>
      <c r="M177" s="171"/>
      <c r="N177" s="171"/>
      <c r="O177" s="171"/>
      <c r="P177" s="30"/>
      <c r="Q177" s="171"/>
      <c r="R177" s="171"/>
      <c r="S177" s="171"/>
      <c r="T177" s="30"/>
      <c r="U177" s="30"/>
      <c r="V177" s="30"/>
      <c r="W177" s="2">
        <v>2500</v>
      </c>
      <c r="X177" s="30"/>
      <c r="Y177" s="30"/>
      <c r="Z177" s="30" t="s">
        <v>220</v>
      </c>
      <c r="AB177" t="s">
        <v>193</v>
      </c>
    </row>
    <row r="178" spans="1:28" ht="31.2" x14ac:dyDescent="0.3">
      <c r="A178" s="130" t="s">
        <v>378</v>
      </c>
      <c r="B178" s="145" t="s">
        <v>379</v>
      </c>
      <c r="C178" s="22"/>
      <c r="D178" s="4"/>
      <c r="E178" s="105"/>
      <c r="F178" s="105"/>
      <c r="G178" s="105"/>
      <c r="H178" s="4"/>
      <c r="I178" s="105"/>
      <c r="J178" s="105"/>
      <c r="K178" s="105"/>
      <c r="L178" s="4"/>
      <c r="M178" s="105"/>
      <c r="N178" s="105"/>
      <c r="O178" s="105"/>
      <c r="P178" s="4"/>
      <c r="Q178" s="105"/>
      <c r="R178" s="105"/>
      <c r="S178" s="105"/>
      <c r="T178" s="4"/>
      <c r="U178" s="2"/>
      <c r="V178" s="2"/>
      <c r="W178" s="2">
        <v>4545</v>
      </c>
      <c r="X178" s="2"/>
      <c r="Y178" s="2"/>
      <c r="Z178" s="53"/>
    </row>
    <row r="179" spans="1:28" s="5" customFormat="1" ht="36" customHeight="1" x14ac:dyDescent="0.3">
      <c r="A179" s="129"/>
      <c r="B179" s="145"/>
      <c r="C179" s="22"/>
      <c r="D179" s="4"/>
      <c r="E179" s="2"/>
      <c r="F179" s="2"/>
      <c r="G179" s="2"/>
      <c r="H179" s="4"/>
      <c r="I179" s="2"/>
      <c r="J179" s="2"/>
      <c r="K179" s="2"/>
      <c r="L179" s="4"/>
      <c r="M179" s="2"/>
      <c r="N179" s="2"/>
      <c r="O179" s="2"/>
      <c r="P179" s="4"/>
      <c r="Q179" s="2"/>
      <c r="R179" s="2"/>
      <c r="S179" s="2"/>
      <c r="T179" s="4"/>
      <c r="U179" s="2"/>
      <c r="V179" s="2"/>
      <c r="W179" s="185">
        <f>SUM(W171:W178)</f>
        <v>41545</v>
      </c>
      <c r="X179" s="2"/>
      <c r="Y179" s="2"/>
      <c r="Z179" s="53"/>
      <c r="AA179"/>
      <c r="AB179"/>
    </row>
    <row r="180" spans="1:28" s="5" customFormat="1" ht="36" customHeight="1" x14ac:dyDescent="0.3">
      <c r="A180" s="129" t="s">
        <v>96</v>
      </c>
      <c r="B180" s="145"/>
      <c r="C180" s="22"/>
      <c r="D180" s="4"/>
      <c r="E180" s="2"/>
      <c r="F180" s="2"/>
      <c r="G180" s="2"/>
      <c r="H180" s="4"/>
      <c r="I180" s="2"/>
      <c r="J180" s="2"/>
      <c r="K180" s="2"/>
      <c r="L180" s="4"/>
      <c r="M180" s="2"/>
      <c r="N180" s="2"/>
      <c r="O180" s="2"/>
      <c r="P180" s="4"/>
      <c r="Q180" s="2"/>
      <c r="R180" s="2"/>
      <c r="S180" s="2"/>
      <c r="T180" s="4"/>
      <c r="U180" s="2"/>
      <c r="V180" s="2"/>
      <c r="W180" s="175">
        <f>W179</f>
        <v>41545</v>
      </c>
      <c r="X180" s="2"/>
      <c r="Y180" s="2"/>
      <c r="Z180" s="53"/>
      <c r="AA180"/>
      <c r="AB180"/>
    </row>
    <row r="181" spans="1:28" s="5" customFormat="1" ht="48.6" customHeight="1" x14ac:dyDescent="0.3">
      <c r="A181" s="244" t="s">
        <v>380</v>
      </c>
      <c r="B181" s="245"/>
      <c r="C181" s="245"/>
      <c r="D181" s="245"/>
      <c r="E181" s="245"/>
      <c r="F181" s="245"/>
      <c r="G181" s="245"/>
      <c r="H181" s="245"/>
      <c r="I181" s="245"/>
      <c r="J181" s="245"/>
      <c r="K181" s="245"/>
      <c r="L181" s="245"/>
      <c r="M181" s="245"/>
      <c r="N181" s="245"/>
      <c r="O181" s="245"/>
      <c r="P181" s="245"/>
      <c r="Q181" s="245"/>
      <c r="R181" s="245"/>
      <c r="S181" s="245"/>
      <c r="T181" s="245"/>
      <c r="U181" s="245"/>
      <c r="V181" s="245"/>
      <c r="W181" s="245"/>
      <c r="X181" s="245"/>
      <c r="Y181" s="245"/>
      <c r="Z181" s="245"/>
      <c r="AA181"/>
      <c r="AB181"/>
    </row>
    <row r="182" spans="1:28" s="5" customFormat="1" ht="32.4" customHeight="1" x14ac:dyDescent="0.35">
      <c r="A182" s="243" t="s">
        <v>381</v>
      </c>
      <c r="B182" s="243"/>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row>
    <row r="183" spans="1:28" s="5" customFormat="1" ht="48.6" customHeight="1" x14ac:dyDescent="0.3">
      <c r="A183" s="139" t="s">
        <v>382</v>
      </c>
      <c r="B183" s="137" t="s">
        <v>383</v>
      </c>
      <c r="C183" s="55"/>
      <c r="D183" s="125"/>
      <c r="E183" s="57"/>
      <c r="F183" s="57"/>
      <c r="G183" s="57"/>
      <c r="H183" s="125"/>
      <c r="I183" s="57"/>
      <c r="J183" s="57"/>
      <c r="K183" s="57"/>
      <c r="L183" s="125"/>
      <c r="M183" s="57"/>
      <c r="N183" s="57"/>
      <c r="O183" s="57"/>
      <c r="P183" s="125"/>
      <c r="Q183" s="57"/>
      <c r="R183" s="57"/>
      <c r="S183" s="57"/>
      <c r="T183" s="125"/>
      <c r="U183" s="58" t="s">
        <v>384</v>
      </c>
      <c r="V183" s="56"/>
      <c r="W183" s="59">
        <v>318</v>
      </c>
      <c r="X183" s="59"/>
      <c r="Y183" s="59"/>
      <c r="Z183" s="59" t="s">
        <v>385</v>
      </c>
      <c r="AA183" s="59" t="s">
        <v>386</v>
      </c>
    </row>
    <row r="184" spans="1:28" s="5" customFormat="1" ht="48.6" customHeight="1" x14ac:dyDescent="0.3">
      <c r="A184" s="139" t="s">
        <v>387</v>
      </c>
      <c r="B184" s="137" t="s">
        <v>388</v>
      </c>
      <c r="C184" s="55"/>
      <c r="D184" s="125"/>
      <c r="E184" s="57"/>
      <c r="F184" s="57"/>
      <c r="G184" s="57"/>
      <c r="H184" s="125"/>
      <c r="I184" s="56"/>
      <c r="J184" s="56"/>
      <c r="K184" s="56"/>
      <c r="L184" s="125"/>
      <c r="M184" s="56"/>
      <c r="N184" s="56"/>
      <c r="O184" s="56"/>
      <c r="P184" s="125"/>
      <c r="Q184" s="56"/>
      <c r="R184" s="56"/>
      <c r="S184" s="56"/>
      <c r="T184" s="125"/>
      <c r="U184" s="59" t="s">
        <v>389</v>
      </c>
      <c r="V184" s="56"/>
      <c r="W184" s="59">
        <v>318</v>
      </c>
      <c r="X184" s="59"/>
      <c r="Y184" s="59"/>
      <c r="Z184" s="59" t="s">
        <v>385</v>
      </c>
      <c r="AA184" s="59" t="s">
        <v>386</v>
      </c>
    </row>
    <row r="185" spans="1:28" s="5" customFormat="1" ht="48.6" customHeight="1" x14ac:dyDescent="0.3">
      <c r="A185" s="139" t="s">
        <v>390</v>
      </c>
      <c r="B185" s="137" t="s">
        <v>391</v>
      </c>
      <c r="C185" s="55"/>
      <c r="D185" s="125"/>
      <c r="E185" s="57"/>
      <c r="F185" s="57"/>
      <c r="G185" s="57"/>
      <c r="H185" s="125"/>
      <c r="I185" s="57"/>
      <c r="J185" s="57"/>
      <c r="K185" s="57"/>
      <c r="L185" s="125"/>
      <c r="M185" s="57"/>
      <c r="N185" s="57"/>
      <c r="O185" s="57"/>
      <c r="P185" s="125"/>
      <c r="Q185" s="57"/>
      <c r="R185" s="57"/>
      <c r="S185" s="57"/>
      <c r="T185" s="125"/>
      <c r="U185" s="59" t="s">
        <v>392</v>
      </c>
      <c r="V185" s="56"/>
      <c r="W185" s="59">
        <v>0</v>
      </c>
      <c r="X185" s="59"/>
      <c r="Y185" s="59"/>
      <c r="Z185" s="59" t="s">
        <v>385</v>
      </c>
      <c r="AA185" s="59" t="s">
        <v>386</v>
      </c>
    </row>
    <row r="186" spans="1:28" ht="46.8" x14ac:dyDescent="0.3">
      <c r="A186" s="139" t="s">
        <v>393</v>
      </c>
      <c r="B186" s="137" t="s">
        <v>394</v>
      </c>
      <c r="C186" s="55"/>
      <c r="D186" s="125"/>
      <c r="E186" s="57"/>
      <c r="F186" s="57"/>
      <c r="G186" s="57"/>
      <c r="H186" s="125"/>
      <c r="I186" s="56"/>
      <c r="J186" s="56"/>
      <c r="K186" s="56"/>
      <c r="L186" s="125"/>
      <c r="M186" s="56"/>
      <c r="N186" s="56"/>
      <c r="O186" s="56"/>
      <c r="P186" s="125"/>
      <c r="Q186" s="56"/>
      <c r="R186" s="56"/>
      <c r="S186" s="56"/>
      <c r="T186" s="125"/>
      <c r="U186" s="59" t="s">
        <v>395</v>
      </c>
      <c r="V186" s="56"/>
      <c r="W186" s="59">
        <v>318</v>
      </c>
      <c r="X186" s="59"/>
      <c r="Y186" s="59"/>
      <c r="Z186" s="59" t="s">
        <v>385</v>
      </c>
      <c r="AA186" s="59" t="s">
        <v>386</v>
      </c>
      <c r="AB186" s="5"/>
    </row>
    <row r="187" spans="1:28" ht="46.8" x14ac:dyDescent="0.3">
      <c r="A187" s="139" t="s">
        <v>396</v>
      </c>
      <c r="B187" s="137" t="s">
        <v>397</v>
      </c>
      <c r="C187" s="55"/>
      <c r="D187" s="125"/>
      <c r="E187" s="57"/>
      <c r="F187" s="57"/>
      <c r="G187" s="57"/>
      <c r="H187" s="125"/>
      <c r="I187" s="57"/>
      <c r="J187" s="57"/>
      <c r="K187" s="57"/>
      <c r="L187" s="125"/>
      <c r="M187" s="57"/>
      <c r="N187" s="57"/>
      <c r="O187" s="57"/>
      <c r="P187" s="125"/>
      <c r="Q187" s="57"/>
      <c r="R187" s="57"/>
      <c r="S187" s="57"/>
      <c r="T187" s="125"/>
      <c r="U187" s="59" t="s">
        <v>398</v>
      </c>
      <c r="V187" s="56"/>
      <c r="W187" s="59">
        <v>0</v>
      </c>
      <c r="X187" s="59"/>
      <c r="Y187" s="59"/>
      <c r="Z187" s="59" t="s">
        <v>385</v>
      </c>
      <c r="AA187" s="59" t="s">
        <v>386</v>
      </c>
      <c r="AB187" s="5"/>
    </row>
    <row r="188" spans="1:28" ht="46.8" x14ac:dyDescent="0.3">
      <c r="A188" s="139" t="s">
        <v>399</v>
      </c>
      <c r="B188" s="137" t="s">
        <v>394</v>
      </c>
      <c r="C188" s="55"/>
      <c r="D188" s="125"/>
      <c r="E188" s="57"/>
      <c r="F188" s="57"/>
      <c r="G188" s="57"/>
      <c r="H188" s="125"/>
      <c r="I188" s="56"/>
      <c r="J188" s="56"/>
      <c r="K188" s="56"/>
      <c r="L188" s="125"/>
      <c r="M188" s="56"/>
      <c r="N188" s="56"/>
      <c r="O188" s="56"/>
      <c r="P188" s="125"/>
      <c r="Q188" s="56"/>
      <c r="R188" s="56"/>
      <c r="S188" s="56"/>
      <c r="T188" s="125"/>
      <c r="U188" s="59" t="s">
        <v>400</v>
      </c>
      <c r="V188" s="56"/>
      <c r="W188" s="59">
        <v>0</v>
      </c>
      <c r="X188" s="59"/>
      <c r="Y188" s="59"/>
      <c r="Z188" s="59" t="s">
        <v>215</v>
      </c>
      <c r="AA188" s="59" t="s">
        <v>386</v>
      </c>
      <c r="AB188" s="5"/>
    </row>
    <row r="189" spans="1:28" ht="46.8" x14ac:dyDescent="0.3">
      <c r="A189" s="139" t="s">
        <v>401</v>
      </c>
      <c r="B189" s="137" t="s">
        <v>402</v>
      </c>
      <c r="C189" s="55"/>
      <c r="D189" s="125"/>
      <c r="E189" s="57"/>
      <c r="F189" s="57"/>
      <c r="G189" s="57"/>
      <c r="H189" s="125"/>
      <c r="I189" s="57"/>
      <c r="J189" s="57"/>
      <c r="K189" s="57"/>
      <c r="L189" s="125"/>
      <c r="M189" s="57"/>
      <c r="N189" s="57"/>
      <c r="O189" s="57"/>
      <c r="P189" s="125"/>
      <c r="Q189" s="57"/>
      <c r="R189" s="57"/>
      <c r="S189" s="57"/>
      <c r="T189" s="125"/>
      <c r="U189" s="36" t="s">
        <v>403</v>
      </c>
      <c r="V189" s="56"/>
      <c r="W189" s="59">
        <v>0</v>
      </c>
      <c r="X189" s="59"/>
      <c r="Y189" s="59"/>
      <c r="Z189" s="59" t="s">
        <v>215</v>
      </c>
      <c r="AA189" s="59" t="s">
        <v>386</v>
      </c>
      <c r="AB189" s="5"/>
    </row>
    <row r="190" spans="1:28" s="29" customFormat="1" ht="46.8" x14ac:dyDescent="0.3">
      <c r="A190" s="134" t="s">
        <v>404</v>
      </c>
      <c r="B190" s="225" t="s">
        <v>405</v>
      </c>
      <c r="C190" s="226"/>
      <c r="D190" s="227"/>
      <c r="E190" s="228"/>
      <c r="F190" s="228"/>
      <c r="G190" s="228"/>
      <c r="H190" s="227"/>
      <c r="I190" s="228"/>
      <c r="J190" s="228"/>
      <c r="K190" s="228"/>
      <c r="L190" s="227"/>
      <c r="M190" s="229"/>
      <c r="N190" s="229"/>
      <c r="O190" s="229"/>
      <c r="P190" s="227"/>
      <c r="Q190" s="229"/>
      <c r="R190" s="229"/>
      <c r="S190" s="229"/>
      <c r="T190" s="227"/>
      <c r="U190" s="230" t="s">
        <v>406</v>
      </c>
      <c r="V190" s="228"/>
      <c r="W190" s="230">
        <v>4236</v>
      </c>
      <c r="X190" s="230"/>
      <c r="Y190" s="230"/>
      <c r="Z190" s="230" t="s">
        <v>647</v>
      </c>
      <c r="AA190" s="230" t="s">
        <v>386</v>
      </c>
      <c r="AB190" s="231"/>
    </row>
    <row r="191" spans="1:28" x14ac:dyDescent="0.3">
      <c r="A191" s="150"/>
      <c r="B191" s="132"/>
      <c r="C191" s="60"/>
      <c r="D191" s="61"/>
      <c r="E191" s="61"/>
      <c r="F191" s="61"/>
      <c r="G191" s="61"/>
      <c r="H191" s="61"/>
      <c r="I191" s="61"/>
      <c r="J191" s="61"/>
      <c r="K191" s="61"/>
      <c r="L191" s="61"/>
      <c r="M191" s="62"/>
      <c r="N191" s="62"/>
      <c r="O191" s="62"/>
      <c r="P191" s="61"/>
      <c r="Q191" s="61"/>
      <c r="R191" s="61"/>
      <c r="S191" s="61"/>
      <c r="T191" s="61"/>
      <c r="U191" s="59"/>
      <c r="V191" s="61"/>
      <c r="W191" s="186">
        <f>SUM(W183:W190)</f>
        <v>5190</v>
      </c>
      <c r="X191" s="59"/>
      <c r="Y191" s="59"/>
      <c r="Z191" s="59"/>
      <c r="AA191" s="59"/>
      <c r="AB191" s="5"/>
    </row>
    <row r="192" spans="1:28" ht="16.2" x14ac:dyDescent="0.35">
      <c r="A192" s="246" t="s">
        <v>408</v>
      </c>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8"/>
    </row>
    <row r="193" spans="1:27" ht="31.2" x14ac:dyDescent="0.3">
      <c r="A193" s="147" t="s">
        <v>409</v>
      </c>
      <c r="B193" s="139" t="s">
        <v>410</v>
      </c>
      <c r="C193" s="36"/>
      <c r="D193" s="102"/>
      <c r="E193" s="63"/>
      <c r="F193" s="63"/>
      <c r="G193" s="63"/>
      <c r="H193" s="102"/>
      <c r="I193" s="34"/>
      <c r="J193" s="34"/>
      <c r="K193" s="34"/>
      <c r="L193" s="102"/>
      <c r="M193" s="34"/>
      <c r="N193" s="34"/>
      <c r="O193" s="34"/>
      <c r="P193" s="102"/>
      <c r="Q193" s="34"/>
      <c r="R193" s="34"/>
      <c r="S193" s="34"/>
      <c r="T193" s="102"/>
      <c r="U193" s="54" t="s">
        <v>411</v>
      </c>
      <c r="V193" s="34"/>
      <c r="W193" s="34">
        <v>318</v>
      </c>
      <c r="X193" s="59"/>
      <c r="Y193" s="59"/>
      <c r="Z193" s="59" t="s">
        <v>647</v>
      </c>
      <c r="AA193" s="59" t="s">
        <v>386</v>
      </c>
    </row>
    <row r="194" spans="1:27" ht="46.8" x14ac:dyDescent="0.3">
      <c r="A194" s="147" t="s">
        <v>412</v>
      </c>
      <c r="B194" s="137" t="s">
        <v>413</v>
      </c>
      <c r="D194" s="102"/>
      <c r="E194" s="63"/>
      <c r="F194" s="63"/>
      <c r="G194" s="63"/>
      <c r="H194" s="102"/>
      <c r="I194" s="34"/>
      <c r="J194" s="34"/>
      <c r="K194" s="34"/>
      <c r="L194" s="102"/>
      <c r="M194" s="34"/>
      <c r="N194" s="34"/>
      <c r="O194" s="34"/>
      <c r="P194" s="102"/>
      <c r="Q194" s="34"/>
      <c r="R194" s="34"/>
      <c r="S194" s="34"/>
      <c r="T194" s="102"/>
      <c r="U194" s="54" t="s">
        <v>414</v>
      </c>
      <c r="V194" s="36" t="s">
        <v>415</v>
      </c>
      <c r="W194" s="34">
        <v>0</v>
      </c>
      <c r="X194" s="59"/>
      <c r="Y194" s="59"/>
      <c r="Z194" s="59" t="s">
        <v>100</v>
      </c>
      <c r="AA194" s="59" t="s">
        <v>386</v>
      </c>
    </row>
    <row r="195" spans="1:27" ht="31.2" x14ac:dyDescent="0.3">
      <c r="A195" s="147" t="s">
        <v>416</v>
      </c>
      <c r="B195" s="139" t="s">
        <v>417</v>
      </c>
      <c r="D195" s="102"/>
      <c r="E195" s="63"/>
      <c r="F195" s="63"/>
      <c r="G195" s="63"/>
      <c r="H195" s="102"/>
      <c r="I195" s="34"/>
      <c r="J195" s="34"/>
      <c r="K195" s="34"/>
      <c r="L195" s="102"/>
      <c r="M195" s="34"/>
      <c r="N195" s="34"/>
      <c r="O195" s="34"/>
      <c r="P195" s="102"/>
      <c r="Q195" s="34"/>
      <c r="R195" s="34"/>
      <c r="S195" s="34"/>
      <c r="T195" s="102"/>
      <c r="U195" s="54" t="s">
        <v>418</v>
      </c>
      <c r="V195" s="36" t="s">
        <v>419</v>
      </c>
      <c r="W195" s="34">
        <v>0</v>
      </c>
      <c r="X195" s="59"/>
      <c r="Y195" s="59"/>
      <c r="Z195" s="59" t="s">
        <v>100</v>
      </c>
      <c r="AA195" s="59" t="s">
        <v>386</v>
      </c>
    </row>
    <row r="196" spans="1:27" ht="46.8" x14ac:dyDescent="0.3">
      <c r="A196" s="147" t="s">
        <v>420</v>
      </c>
      <c r="B196" s="139" t="s">
        <v>421</v>
      </c>
      <c r="D196" s="102"/>
      <c r="E196" s="63"/>
      <c r="F196" s="63"/>
      <c r="G196" s="63"/>
      <c r="H196" s="102"/>
      <c r="I196" s="63"/>
      <c r="J196" s="63"/>
      <c r="K196" s="63"/>
      <c r="L196" s="102"/>
      <c r="M196" s="34"/>
      <c r="N196" s="34"/>
      <c r="O196" s="34"/>
      <c r="P196" s="102"/>
      <c r="Q196" s="34"/>
      <c r="R196" s="34"/>
      <c r="S196" s="34"/>
      <c r="T196" s="102"/>
      <c r="U196" s="54" t="s">
        <v>422</v>
      </c>
      <c r="V196" s="36" t="s">
        <v>423</v>
      </c>
      <c r="W196" s="34">
        <v>318</v>
      </c>
      <c r="X196" s="59"/>
      <c r="Y196" s="59"/>
      <c r="Z196" s="59" t="s">
        <v>82</v>
      </c>
      <c r="AA196" s="59" t="s">
        <v>386</v>
      </c>
    </row>
    <row r="197" spans="1:27" ht="46.8" x14ac:dyDescent="0.3">
      <c r="A197" s="147" t="s">
        <v>424</v>
      </c>
      <c r="B197" s="139" t="s">
        <v>425</v>
      </c>
      <c r="D197" s="102"/>
      <c r="E197" s="63"/>
      <c r="F197" s="63"/>
      <c r="G197" s="63"/>
      <c r="H197" s="102"/>
      <c r="I197" s="63"/>
      <c r="J197" s="63"/>
      <c r="K197" s="63"/>
      <c r="L197" s="102"/>
      <c r="M197" s="63"/>
      <c r="N197" s="63"/>
      <c r="O197" s="63"/>
      <c r="P197" s="102"/>
      <c r="Q197" s="63"/>
      <c r="R197" s="63"/>
      <c r="S197" s="63"/>
      <c r="T197" s="102"/>
      <c r="U197" s="54" t="s">
        <v>426</v>
      </c>
      <c r="V197" s="36" t="s">
        <v>427</v>
      </c>
      <c r="W197" s="34">
        <v>318</v>
      </c>
      <c r="X197" s="59"/>
      <c r="Y197" s="59"/>
      <c r="Z197" s="59" t="s">
        <v>647</v>
      </c>
      <c r="AA197" s="59" t="s">
        <v>386</v>
      </c>
    </row>
    <row r="198" spans="1:27" ht="62.25" customHeight="1" x14ac:dyDescent="0.3">
      <c r="A198" s="147" t="s">
        <v>428</v>
      </c>
      <c r="B198" s="139" t="s">
        <v>429</v>
      </c>
      <c r="D198" s="102"/>
      <c r="E198" s="34"/>
      <c r="F198" s="34"/>
      <c r="G198" s="34"/>
      <c r="H198" s="102"/>
      <c r="I198" s="63"/>
      <c r="J198" s="63"/>
      <c r="K198" s="63"/>
      <c r="L198" s="102"/>
      <c r="M198" s="34"/>
      <c r="N198" s="34"/>
      <c r="O198" s="34"/>
      <c r="P198" s="102"/>
      <c r="Q198" s="34"/>
      <c r="R198" s="34"/>
      <c r="S198" s="34"/>
      <c r="T198" s="102"/>
      <c r="U198" s="54" t="s">
        <v>430</v>
      </c>
      <c r="V198" s="36" t="s">
        <v>431</v>
      </c>
      <c r="W198" s="34">
        <v>0</v>
      </c>
      <c r="X198" s="59"/>
      <c r="Y198" s="59"/>
      <c r="Z198" s="59" t="s">
        <v>100</v>
      </c>
      <c r="AA198" s="59" t="s">
        <v>386</v>
      </c>
    </row>
    <row r="199" spans="1:27" ht="46.8" x14ac:dyDescent="0.3">
      <c r="A199" s="147" t="s">
        <v>432</v>
      </c>
      <c r="B199" s="139" t="s">
        <v>433</v>
      </c>
      <c r="C199" s="36"/>
      <c r="D199" s="102"/>
      <c r="E199" s="34"/>
      <c r="F199" s="34"/>
      <c r="G199" s="34"/>
      <c r="H199" s="102"/>
      <c r="I199" s="34"/>
      <c r="J199" s="34"/>
      <c r="K199" s="34"/>
      <c r="L199" s="102"/>
      <c r="M199" s="63"/>
      <c r="N199" s="63"/>
      <c r="O199" s="63"/>
      <c r="P199" s="102"/>
      <c r="Q199" s="34"/>
      <c r="R199" s="34"/>
      <c r="S199" s="34"/>
      <c r="T199" s="102"/>
      <c r="U199" s="54" t="s">
        <v>434</v>
      </c>
      <c r="V199" s="34"/>
      <c r="W199" s="34">
        <v>4236</v>
      </c>
      <c r="X199" s="59"/>
      <c r="Y199" s="59"/>
      <c r="Z199" s="59" t="s">
        <v>100</v>
      </c>
      <c r="AA199" s="59" t="s">
        <v>386</v>
      </c>
    </row>
    <row r="200" spans="1:27" ht="45" customHeight="1" x14ac:dyDescent="0.3">
      <c r="A200" s="147" t="s">
        <v>435</v>
      </c>
      <c r="B200" s="139" t="s">
        <v>436</v>
      </c>
      <c r="D200" s="102"/>
      <c r="E200" s="34"/>
      <c r="F200" s="34"/>
      <c r="G200" s="34"/>
      <c r="H200" s="102"/>
      <c r="I200" s="63"/>
      <c r="J200" s="63"/>
      <c r="K200" s="63"/>
      <c r="L200" s="102"/>
      <c r="M200" s="34"/>
      <c r="N200" s="34"/>
      <c r="O200" s="34"/>
      <c r="P200" s="102"/>
      <c r="Q200" s="34"/>
      <c r="R200" s="34"/>
      <c r="S200" s="34"/>
      <c r="T200" s="102"/>
      <c r="U200" s="54" t="s">
        <v>437</v>
      </c>
      <c r="V200" s="36" t="s">
        <v>438</v>
      </c>
      <c r="W200" s="34">
        <v>318</v>
      </c>
      <c r="X200" s="59"/>
      <c r="Y200" s="59"/>
      <c r="Z200" s="59" t="s">
        <v>100</v>
      </c>
      <c r="AA200" s="59" t="s">
        <v>386</v>
      </c>
    </row>
    <row r="201" spans="1:27" ht="42.75" customHeight="1" x14ac:dyDescent="0.3">
      <c r="A201" s="147" t="s">
        <v>439</v>
      </c>
      <c r="B201" s="139" t="s">
        <v>440</v>
      </c>
      <c r="D201" s="102"/>
      <c r="E201" s="63"/>
      <c r="F201" s="63"/>
      <c r="G201" s="63"/>
      <c r="H201" s="102"/>
      <c r="I201" s="34"/>
      <c r="J201" s="34"/>
      <c r="K201" s="34"/>
      <c r="L201" s="102"/>
      <c r="M201" s="34"/>
      <c r="N201" s="34"/>
      <c r="O201" s="34"/>
      <c r="P201" s="102"/>
      <c r="Q201" s="34"/>
      <c r="R201" s="34"/>
      <c r="S201" s="34"/>
      <c r="T201" s="102"/>
      <c r="U201" s="54" t="s">
        <v>441</v>
      </c>
      <c r="V201" s="36" t="s">
        <v>438</v>
      </c>
      <c r="W201" s="34">
        <v>318</v>
      </c>
      <c r="X201" s="59"/>
      <c r="Y201" s="59"/>
      <c r="Z201" s="59" t="s">
        <v>100</v>
      </c>
      <c r="AA201" s="59" t="s">
        <v>386</v>
      </c>
    </row>
    <row r="202" spans="1:27" ht="31.2" x14ac:dyDescent="0.3">
      <c r="A202" s="147" t="s">
        <v>442</v>
      </c>
      <c r="B202" s="139" t="s">
        <v>443</v>
      </c>
      <c r="D202" s="102"/>
      <c r="E202" s="34"/>
      <c r="F202" s="34"/>
      <c r="G202" s="34"/>
      <c r="H202" s="102"/>
      <c r="I202" s="34"/>
      <c r="J202" s="34"/>
      <c r="K202" s="34"/>
      <c r="L202" s="102"/>
      <c r="M202" s="63"/>
      <c r="N202" s="63"/>
      <c r="O202" s="63"/>
      <c r="P202" s="102"/>
      <c r="Q202" s="63"/>
      <c r="R202" s="63"/>
      <c r="S202" s="63"/>
      <c r="T202" s="102"/>
      <c r="U202" s="54" t="s">
        <v>444</v>
      </c>
      <c r="V202" s="36" t="s">
        <v>438</v>
      </c>
      <c r="W202" s="34">
        <v>4236</v>
      </c>
      <c r="X202" s="59"/>
      <c r="Y202" s="59"/>
      <c r="Z202" s="59" t="s">
        <v>100</v>
      </c>
      <c r="AA202" s="59" t="s">
        <v>386</v>
      </c>
    </row>
    <row r="203" spans="1:27" ht="31.2" x14ac:dyDescent="0.3">
      <c r="A203" s="147" t="s">
        <v>445</v>
      </c>
      <c r="B203" s="139" t="s">
        <v>440</v>
      </c>
      <c r="D203" s="102"/>
      <c r="E203" s="63"/>
      <c r="F203" s="63"/>
      <c r="G203" s="63"/>
      <c r="H203" s="102"/>
      <c r="I203" s="34"/>
      <c r="J203" s="34"/>
      <c r="K203" s="34"/>
      <c r="L203" s="102"/>
      <c r="M203" s="34"/>
      <c r="N203" s="34"/>
      <c r="O203" s="34"/>
      <c r="P203" s="102"/>
      <c r="Q203" s="34"/>
      <c r="R203" s="34"/>
      <c r="S203" s="34"/>
      <c r="T203" s="102"/>
      <c r="U203" s="54" t="s">
        <v>446</v>
      </c>
      <c r="V203" s="36" t="s">
        <v>438</v>
      </c>
      <c r="W203" s="34">
        <v>318</v>
      </c>
      <c r="X203" s="59"/>
      <c r="Y203" s="59"/>
      <c r="Z203" s="59" t="s">
        <v>215</v>
      </c>
      <c r="AA203" s="59" t="s">
        <v>386</v>
      </c>
    </row>
    <row r="204" spans="1:27" ht="46.8" x14ac:dyDescent="0.3">
      <c r="A204" s="147" t="s">
        <v>447</v>
      </c>
      <c r="B204" s="139" t="s">
        <v>448</v>
      </c>
      <c r="D204" s="102"/>
      <c r="E204" s="63"/>
      <c r="F204" s="34"/>
      <c r="G204" s="34"/>
      <c r="H204" s="102"/>
      <c r="I204" s="34"/>
      <c r="J204" s="34"/>
      <c r="K204" s="34"/>
      <c r="L204" s="102"/>
      <c r="M204" s="34"/>
      <c r="N204" s="34"/>
      <c r="O204" s="34"/>
      <c r="P204" s="102"/>
      <c r="Q204" s="34"/>
      <c r="R204" s="34"/>
      <c r="S204" s="34"/>
      <c r="T204" s="102"/>
      <c r="U204" s="54" t="s">
        <v>449</v>
      </c>
      <c r="V204" s="36" t="s">
        <v>450</v>
      </c>
      <c r="W204" s="34">
        <v>318</v>
      </c>
      <c r="X204" s="59"/>
      <c r="Y204" s="59"/>
      <c r="Z204" s="59" t="s">
        <v>215</v>
      </c>
      <c r="AA204" s="59" t="s">
        <v>386</v>
      </c>
    </row>
    <row r="205" spans="1:27" ht="46.8" x14ac:dyDescent="0.3">
      <c r="A205" s="147" t="s">
        <v>451</v>
      </c>
      <c r="B205" s="139" t="s">
        <v>448</v>
      </c>
      <c r="D205" s="102"/>
      <c r="E205" s="34"/>
      <c r="F205" s="63"/>
      <c r="G205" s="63"/>
      <c r="H205" s="102"/>
      <c r="I205" s="34"/>
      <c r="J205" s="34"/>
      <c r="K205" s="34"/>
      <c r="L205" s="102"/>
      <c r="M205" s="34"/>
      <c r="N205" s="34"/>
      <c r="O205" s="34"/>
      <c r="P205" s="102"/>
      <c r="Q205" s="34"/>
      <c r="R205" s="34"/>
      <c r="S205" s="34"/>
      <c r="T205" s="102"/>
      <c r="U205" s="54" t="s">
        <v>452</v>
      </c>
      <c r="V205" s="36" t="s">
        <v>453</v>
      </c>
      <c r="W205" s="34">
        <v>318</v>
      </c>
      <c r="X205" s="2"/>
      <c r="Y205" s="2"/>
      <c r="Z205" s="59" t="s">
        <v>407</v>
      </c>
      <c r="AA205" s="59" t="s">
        <v>386</v>
      </c>
    </row>
    <row r="206" spans="1:27" ht="46.8" x14ac:dyDescent="0.3">
      <c r="A206" s="147" t="s">
        <v>454</v>
      </c>
      <c r="B206" s="139" t="s">
        <v>448</v>
      </c>
      <c r="D206" s="102"/>
      <c r="E206" s="63"/>
      <c r="F206" s="63"/>
      <c r="G206" s="63"/>
      <c r="H206" s="102"/>
      <c r="I206" s="34"/>
      <c r="J206" s="34"/>
      <c r="K206" s="34"/>
      <c r="L206" s="102"/>
      <c r="M206" s="34"/>
      <c r="N206" s="34"/>
      <c r="O206" s="34"/>
      <c r="P206" s="102"/>
      <c r="Q206" s="34"/>
      <c r="R206" s="34"/>
      <c r="S206" s="34"/>
      <c r="T206" s="102"/>
      <c r="U206" s="54" t="s">
        <v>455</v>
      </c>
      <c r="V206" s="36" t="s">
        <v>456</v>
      </c>
      <c r="W206" s="34">
        <v>318</v>
      </c>
      <c r="X206" s="2"/>
      <c r="Y206" s="2"/>
      <c r="Z206" s="59" t="s">
        <v>215</v>
      </c>
      <c r="AA206" s="59" t="s">
        <v>386</v>
      </c>
    </row>
    <row r="207" spans="1:27" ht="46.8" x14ac:dyDescent="0.3">
      <c r="A207" s="147" t="s">
        <v>457</v>
      </c>
      <c r="B207" s="139" t="s">
        <v>458</v>
      </c>
      <c r="D207" s="102"/>
      <c r="E207" s="34"/>
      <c r="F207" s="34"/>
      <c r="G207" s="34"/>
      <c r="H207" s="102"/>
      <c r="I207" s="63"/>
      <c r="J207" s="63"/>
      <c r="K207" s="63"/>
      <c r="L207" s="102"/>
      <c r="M207" s="63"/>
      <c r="N207" s="63"/>
      <c r="O207" s="63"/>
      <c r="P207" s="102"/>
      <c r="Q207" s="34"/>
      <c r="R207" s="34"/>
      <c r="S207" s="34"/>
      <c r="T207" s="102"/>
      <c r="U207" s="54" t="s">
        <v>459</v>
      </c>
      <c r="V207" s="36" t="s">
        <v>460</v>
      </c>
      <c r="W207" s="64">
        <v>5327</v>
      </c>
      <c r="X207" s="2"/>
      <c r="Y207" s="2"/>
      <c r="Z207" s="59" t="s">
        <v>407</v>
      </c>
      <c r="AA207" s="59" t="s">
        <v>386</v>
      </c>
    </row>
    <row r="208" spans="1:27" ht="46.8" x14ac:dyDescent="0.3">
      <c r="A208" s="147" t="s">
        <v>461</v>
      </c>
      <c r="B208" s="139" t="s">
        <v>458</v>
      </c>
      <c r="D208" s="102"/>
      <c r="E208" s="34"/>
      <c r="F208" s="34"/>
      <c r="G208" s="34"/>
      <c r="H208" s="102"/>
      <c r="I208" s="63"/>
      <c r="J208" s="63"/>
      <c r="K208" s="63"/>
      <c r="L208" s="102"/>
      <c r="M208" s="63"/>
      <c r="N208" s="63"/>
      <c r="O208" s="63"/>
      <c r="P208" s="102"/>
      <c r="Q208" s="34"/>
      <c r="R208" s="34"/>
      <c r="S208" s="34"/>
      <c r="T208" s="102"/>
      <c r="U208" s="54" t="s">
        <v>462</v>
      </c>
      <c r="V208" s="36" t="s">
        <v>463</v>
      </c>
      <c r="W208" s="64">
        <v>5327</v>
      </c>
      <c r="X208" s="2"/>
      <c r="Y208" s="2"/>
      <c r="Z208" s="59" t="s">
        <v>215</v>
      </c>
      <c r="AA208" s="59" t="s">
        <v>386</v>
      </c>
    </row>
    <row r="209" spans="1:27" ht="46.8" x14ac:dyDescent="0.3">
      <c r="A209" s="147" t="s">
        <v>464</v>
      </c>
      <c r="B209" s="139" t="s">
        <v>458</v>
      </c>
      <c r="D209" s="102"/>
      <c r="E209" s="34"/>
      <c r="F209" s="34"/>
      <c r="G209" s="34"/>
      <c r="H209" s="102"/>
      <c r="I209" s="63"/>
      <c r="J209" s="63"/>
      <c r="K209" s="63"/>
      <c r="L209" s="102"/>
      <c r="M209" s="63"/>
      <c r="N209" s="63"/>
      <c r="O209" s="63"/>
      <c r="P209" s="102"/>
      <c r="Q209" s="34"/>
      <c r="R209" s="34"/>
      <c r="S209" s="34"/>
      <c r="T209" s="102"/>
      <c r="U209" s="54" t="s">
        <v>465</v>
      </c>
      <c r="V209" s="36" t="s">
        <v>466</v>
      </c>
      <c r="W209" s="64">
        <v>5327</v>
      </c>
      <c r="X209" s="2"/>
      <c r="Y209" s="2"/>
      <c r="Z209" s="59" t="s">
        <v>407</v>
      </c>
      <c r="AA209" s="59" t="s">
        <v>386</v>
      </c>
    </row>
    <row r="210" spans="1:27" ht="46.8" x14ac:dyDescent="0.3">
      <c r="A210" s="147" t="s">
        <v>467</v>
      </c>
      <c r="B210" s="139" t="s">
        <v>458</v>
      </c>
      <c r="D210" s="102"/>
      <c r="E210" s="34"/>
      <c r="F210" s="34"/>
      <c r="G210" s="34"/>
      <c r="H210" s="102"/>
      <c r="I210" s="63"/>
      <c r="J210" s="63"/>
      <c r="K210" s="63"/>
      <c r="L210" s="102"/>
      <c r="M210" s="63"/>
      <c r="N210" s="63"/>
      <c r="O210" s="63"/>
      <c r="P210" s="102"/>
      <c r="Q210" s="34"/>
      <c r="R210" s="34"/>
      <c r="S210" s="34"/>
      <c r="T210" s="102"/>
      <c r="U210" s="54" t="s">
        <v>468</v>
      </c>
      <c r="V210" s="36" t="s">
        <v>469</v>
      </c>
      <c r="W210" s="64">
        <v>5327</v>
      </c>
      <c r="X210" s="2"/>
      <c r="Y210" s="2"/>
      <c r="Z210" s="59" t="s">
        <v>407</v>
      </c>
      <c r="AA210" s="59" t="s">
        <v>386</v>
      </c>
    </row>
    <row r="211" spans="1:27" ht="46.8" x14ac:dyDescent="0.3">
      <c r="A211" s="147" t="s">
        <v>470</v>
      </c>
      <c r="B211" s="139" t="s">
        <v>458</v>
      </c>
      <c r="D211" s="65"/>
      <c r="E211" s="66"/>
      <c r="F211" s="66"/>
      <c r="G211" s="66"/>
      <c r="H211" s="65"/>
      <c r="I211" s="66"/>
      <c r="J211" s="66"/>
      <c r="K211" s="66"/>
      <c r="L211" s="65"/>
      <c r="M211" s="66"/>
      <c r="N211" s="66"/>
      <c r="O211" s="66"/>
      <c r="P211" s="65"/>
      <c r="Q211" s="64"/>
      <c r="R211" s="64"/>
      <c r="S211" s="64"/>
      <c r="T211" s="65"/>
      <c r="U211" s="54" t="s">
        <v>471</v>
      </c>
      <c r="V211" s="36" t="s">
        <v>472</v>
      </c>
      <c r="W211" s="64">
        <v>5327</v>
      </c>
      <c r="X211" s="53"/>
      <c r="Y211" s="53"/>
      <c r="Z211" s="59" t="s">
        <v>407</v>
      </c>
      <c r="AA211" s="59" t="s">
        <v>386</v>
      </c>
    </row>
    <row r="212" spans="1:27" ht="41.4" x14ac:dyDescent="0.3">
      <c r="A212" s="147" t="s">
        <v>473</v>
      </c>
      <c r="B212" s="137" t="s">
        <v>474</v>
      </c>
      <c r="C212" s="35"/>
      <c r="D212" s="65"/>
      <c r="E212" s="66"/>
      <c r="F212" s="66"/>
      <c r="G212" s="66"/>
      <c r="H212" s="65"/>
      <c r="I212" s="64"/>
      <c r="J212" s="64"/>
      <c r="K212" s="64"/>
      <c r="L212" s="65"/>
      <c r="M212" s="64"/>
      <c r="N212" s="64"/>
      <c r="O212" s="64"/>
      <c r="P212" s="65"/>
      <c r="Q212" s="64"/>
      <c r="R212" s="64"/>
      <c r="S212" s="64"/>
      <c r="T212" s="65"/>
      <c r="U212" s="54" t="s">
        <v>475</v>
      </c>
      <c r="V212" s="64"/>
      <c r="W212" s="64">
        <v>386</v>
      </c>
      <c r="X212" s="53"/>
      <c r="Y212" s="53"/>
      <c r="Z212" s="59" t="s">
        <v>215</v>
      </c>
      <c r="AA212" s="59" t="s">
        <v>386</v>
      </c>
    </row>
    <row r="213" spans="1:27" ht="41.4" x14ac:dyDescent="0.3">
      <c r="A213" s="147" t="s">
        <v>476</v>
      </c>
      <c r="B213" s="137" t="s">
        <v>474</v>
      </c>
      <c r="C213" s="35"/>
      <c r="D213" s="65"/>
      <c r="E213" s="66"/>
      <c r="F213" s="66"/>
      <c r="G213" s="66"/>
      <c r="H213" s="65"/>
      <c r="I213" s="64"/>
      <c r="J213" s="64"/>
      <c r="K213" s="64"/>
      <c r="L213" s="65"/>
      <c r="M213" s="64"/>
      <c r="N213" s="64"/>
      <c r="O213" s="64"/>
      <c r="P213" s="65"/>
      <c r="Q213" s="64"/>
      <c r="R213" s="64"/>
      <c r="S213" s="64"/>
      <c r="T213" s="65"/>
      <c r="U213" s="54" t="s">
        <v>477</v>
      </c>
      <c r="V213" s="64"/>
      <c r="W213" s="64">
        <v>386</v>
      </c>
      <c r="X213" s="53"/>
      <c r="Y213" s="53"/>
      <c r="Z213" s="59" t="s">
        <v>407</v>
      </c>
      <c r="AA213" s="59" t="s">
        <v>386</v>
      </c>
    </row>
    <row r="214" spans="1:27" ht="46.8" x14ac:dyDescent="0.3">
      <c r="A214" s="147" t="s">
        <v>478</v>
      </c>
      <c r="B214" s="139" t="s">
        <v>479</v>
      </c>
      <c r="C214" s="35"/>
      <c r="D214" s="65"/>
      <c r="E214" s="66"/>
      <c r="F214" s="66"/>
      <c r="G214" s="66"/>
      <c r="H214" s="65"/>
      <c r="I214" s="66"/>
      <c r="J214" s="66"/>
      <c r="K214" s="66"/>
      <c r="L214" s="65"/>
      <c r="M214" s="64"/>
      <c r="N214" s="64"/>
      <c r="O214" s="64"/>
      <c r="P214" s="65"/>
      <c r="Q214" s="64"/>
      <c r="R214" s="64"/>
      <c r="S214" s="64"/>
      <c r="T214" s="65"/>
      <c r="U214" s="54" t="s">
        <v>480</v>
      </c>
      <c r="V214" s="64"/>
      <c r="W214" s="34">
        <v>318</v>
      </c>
      <c r="X214" s="53"/>
      <c r="Y214" s="53"/>
      <c r="Z214" s="59" t="s">
        <v>215</v>
      </c>
      <c r="AA214" s="59" t="s">
        <v>386</v>
      </c>
    </row>
    <row r="215" spans="1:27" ht="31.2" x14ac:dyDescent="0.3">
      <c r="A215" s="147" t="s">
        <v>481</v>
      </c>
      <c r="B215" s="137" t="s">
        <v>482</v>
      </c>
      <c r="C215" s="35"/>
      <c r="D215" s="65"/>
      <c r="E215" s="66"/>
      <c r="F215" s="66"/>
      <c r="G215" s="66"/>
      <c r="H215" s="65"/>
      <c r="I215" s="66"/>
      <c r="J215" s="66"/>
      <c r="K215" s="66"/>
      <c r="L215" s="65"/>
      <c r="M215" s="66"/>
      <c r="N215" s="66"/>
      <c r="O215" s="66"/>
      <c r="P215" s="65"/>
      <c r="Q215" s="66"/>
      <c r="R215" s="66"/>
      <c r="S215" s="66"/>
      <c r="T215" s="65"/>
      <c r="U215" s="54" t="s">
        <v>483</v>
      </c>
      <c r="V215" s="64"/>
      <c r="W215" s="64">
        <v>8182</v>
      </c>
      <c r="X215" s="53"/>
      <c r="Y215" s="53"/>
      <c r="Z215" s="59" t="s">
        <v>215</v>
      </c>
      <c r="AA215" s="59" t="s">
        <v>386</v>
      </c>
    </row>
    <row r="216" spans="1:27" ht="31.2" x14ac:dyDescent="0.3">
      <c r="A216" s="147" t="s">
        <v>484</v>
      </c>
      <c r="B216" s="139" t="s">
        <v>485</v>
      </c>
      <c r="C216" s="35"/>
      <c r="D216" s="65"/>
      <c r="E216" s="66"/>
      <c r="F216" s="66"/>
      <c r="G216" s="66"/>
      <c r="H216" s="65"/>
      <c r="I216" s="64"/>
      <c r="J216" s="64"/>
      <c r="K216" s="64"/>
      <c r="L216" s="65"/>
      <c r="M216" s="64"/>
      <c r="N216" s="64"/>
      <c r="O216" s="64"/>
      <c r="P216" s="65"/>
      <c r="Q216" s="64"/>
      <c r="R216" s="64"/>
      <c r="S216" s="64"/>
      <c r="T216" s="65"/>
      <c r="U216" s="54" t="s">
        <v>486</v>
      </c>
      <c r="V216" s="64"/>
      <c r="W216" s="64">
        <v>0</v>
      </c>
      <c r="X216" s="53"/>
      <c r="Y216" s="53"/>
      <c r="Z216" s="59" t="s">
        <v>215</v>
      </c>
      <c r="AA216" s="59" t="s">
        <v>386</v>
      </c>
    </row>
    <row r="217" spans="1:27" ht="46.8" x14ac:dyDescent="0.3">
      <c r="A217" s="147" t="s">
        <v>487</v>
      </c>
      <c r="B217" s="137" t="s">
        <v>488</v>
      </c>
      <c r="D217" s="65"/>
      <c r="E217" s="66"/>
      <c r="F217" s="66"/>
      <c r="G217" s="66"/>
      <c r="H217" s="65"/>
      <c r="I217" s="64"/>
      <c r="J217" s="64"/>
      <c r="K217" s="64"/>
      <c r="L217" s="65"/>
      <c r="M217" s="64"/>
      <c r="N217" s="64"/>
      <c r="O217" s="64"/>
      <c r="P217" s="65"/>
      <c r="Q217" s="64"/>
      <c r="R217" s="64"/>
      <c r="S217" s="64"/>
      <c r="T217" s="65"/>
      <c r="U217" s="54" t="s">
        <v>489</v>
      </c>
      <c r="V217" s="35" t="s">
        <v>490</v>
      </c>
      <c r="W217" s="64">
        <v>0</v>
      </c>
      <c r="X217" s="53"/>
      <c r="Y217" s="53"/>
      <c r="Z217" s="59" t="s">
        <v>215</v>
      </c>
      <c r="AA217" s="59" t="s">
        <v>386</v>
      </c>
    </row>
    <row r="218" spans="1:27" ht="31.2" x14ac:dyDescent="0.3">
      <c r="A218" s="147" t="s">
        <v>491</v>
      </c>
      <c r="B218" s="137" t="s">
        <v>492</v>
      </c>
      <c r="D218" s="65"/>
      <c r="E218" s="66"/>
      <c r="F218" s="66"/>
      <c r="G218" s="66"/>
      <c r="H218" s="65"/>
      <c r="I218" s="66"/>
      <c r="J218" s="66"/>
      <c r="K218" s="66"/>
      <c r="L218" s="65"/>
      <c r="M218" s="64"/>
      <c r="N218" s="64"/>
      <c r="O218" s="64"/>
      <c r="P218" s="65"/>
      <c r="Q218" s="64"/>
      <c r="R218" s="64"/>
      <c r="S218" s="64"/>
      <c r="T218" s="65"/>
      <c r="U218" s="54" t="s">
        <v>493</v>
      </c>
      <c r="V218" s="35" t="s">
        <v>494</v>
      </c>
      <c r="W218" s="64">
        <v>568</v>
      </c>
      <c r="X218" s="53"/>
      <c r="Y218" s="53"/>
      <c r="Z218" s="59" t="s">
        <v>82</v>
      </c>
      <c r="AA218" s="59" t="s">
        <v>386</v>
      </c>
    </row>
    <row r="219" spans="1:27" ht="55.2" x14ac:dyDescent="0.3">
      <c r="A219" s="147" t="s">
        <v>495</v>
      </c>
      <c r="B219" s="137" t="s">
        <v>496</v>
      </c>
      <c r="D219" s="65"/>
      <c r="E219" s="66"/>
      <c r="F219" s="66"/>
      <c r="G219" s="66"/>
      <c r="H219" s="64"/>
      <c r="I219" s="64"/>
      <c r="J219" s="64"/>
      <c r="K219" s="64"/>
      <c r="L219" s="64"/>
      <c r="M219" s="64"/>
      <c r="N219" s="64"/>
      <c r="O219" s="64"/>
      <c r="P219" s="64"/>
      <c r="Q219" s="64"/>
      <c r="R219" s="64"/>
      <c r="S219" s="64"/>
      <c r="T219" s="64"/>
      <c r="U219" s="54" t="s">
        <v>497</v>
      </c>
      <c r="V219" s="35" t="s">
        <v>498</v>
      </c>
      <c r="W219" s="64">
        <v>2015</v>
      </c>
      <c r="X219" s="53"/>
      <c r="Y219" s="53"/>
      <c r="Z219" s="59" t="s">
        <v>647</v>
      </c>
      <c r="AA219" s="59" t="s">
        <v>499</v>
      </c>
    </row>
    <row r="220" spans="1:27" ht="55.2" x14ac:dyDescent="0.3">
      <c r="A220" s="147" t="s">
        <v>500</v>
      </c>
      <c r="B220" s="140" t="s">
        <v>501</v>
      </c>
      <c r="D220" s="65"/>
      <c r="E220" s="66"/>
      <c r="F220" s="66"/>
      <c r="G220" s="66"/>
      <c r="H220" s="65"/>
      <c r="I220" s="66"/>
      <c r="J220" s="66"/>
      <c r="K220" s="66"/>
      <c r="L220" s="65"/>
      <c r="M220" s="66"/>
      <c r="N220" s="66"/>
      <c r="O220" s="66"/>
      <c r="P220" s="65"/>
      <c r="Q220" s="66"/>
      <c r="R220" s="66"/>
      <c r="S220" s="66"/>
      <c r="T220" s="65"/>
      <c r="U220" s="54" t="s">
        <v>87</v>
      </c>
      <c r="V220" s="35" t="s">
        <v>498</v>
      </c>
      <c r="W220" s="64">
        <v>945</v>
      </c>
      <c r="X220" s="53"/>
      <c r="Y220" s="53"/>
      <c r="Z220" s="59" t="s">
        <v>82</v>
      </c>
      <c r="AA220" s="59" t="s">
        <v>499</v>
      </c>
    </row>
    <row r="221" spans="1:27" ht="62.4" x14ac:dyDescent="0.3">
      <c r="A221" s="134" t="s">
        <v>502</v>
      </c>
      <c r="B221" s="137" t="s">
        <v>503</v>
      </c>
      <c r="D221" s="65"/>
      <c r="E221" s="67"/>
      <c r="F221" s="67"/>
      <c r="G221" s="67"/>
      <c r="H221" s="54"/>
      <c r="I221" s="54"/>
      <c r="J221" s="54"/>
      <c r="K221" s="54"/>
      <c r="L221" s="54"/>
      <c r="M221" s="54"/>
      <c r="N221" s="54"/>
      <c r="O221" s="54"/>
      <c r="P221" s="54"/>
      <c r="Q221" s="54"/>
      <c r="R221" s="54"/>
      <c r="S221" s="54"/>
      <c r="T221" s="54"/>
      <c r="U221" s="54" t="s">
        <v>504</v>
      </c>
      <c r="V221" s="35" t="s">
        <v>498</v>
      </c>
      <c r="W221" s="34">
        <v>6364</v>
      </c>
      <c r="X221" s="2"/>
      <c r="Y221" s="2"/>
      <c r="Z221" s="59" t="s">
        <v>82</v>
      </c>
      <c r="AA221" s="59" t="s">
        <v>499</v>
      </c>
    </row>
    <row r="222" spans="1:27" ht="55.2" x14ac:dyDescent="0.3">
      <c r="A222" s="134" t="s">
        <v>505</v>
      </c>
      <c r="B222" s="137" t="s">
        <v>503</v>
      </c>
      <c r="D222" s="65"/>
      <c r="E222" s="67"/>
      <c r="F222" s="67"/>
      <c r="G222" s="67"/>
      <c r="H222" s="54"/>
      <c r="I222" s="67"/>
      <c r="J222" s="67"/>
      <c r="K222" s="67"/>
      <c r="L222" s="54"/>
      <c r="M222" s="67"/>
      <c r="N222" s="67"/>
      <c r="O222" s="67"/>
      <c r="P222" s="54"/>
      <c r="Q222" s="54"/>
      <c r="R222" s="54"/>
      <c r="S222" s="54"/>
      <c r="T222" s="54"/>
      <c r="U222" s="54" t="s">
        <v>506</v>
      </c>
      <c r="V222" s="35" t="s">
        <v>498</v>
      </c>
      <c r="W222" s="34">
        <v>2728</v>
      </c>
      <c r="X222" s="2"/>
      <c r="Y222" s="2"/>
      <c r="Z222" s="59" t="s">
        <v>82</v>
      </c>
      <c r="AA222" s="59" t="s">
        <v>499</v>
      </c>
    </row>
    <row r="223" spans="1:27" ht="55.2" x14ac:dyDescent="0.3">
      <c r="A223" s="134" t="s">
        <v>507</v>
      </c>
      <c r="B223" s="137" t="s">
        <v>508</v>
      </c>
      <c r="D223" s="65"/>
      <c r="E223" s="54"/>
      <c r="F223" s="54"/>
      <c r="G223" s="54"/>
      <c r="H223" s="54"/>
      <c r="I223" s="67"/>
      <c r="J223" s="67"/>
      <c r="K223" s="67"/>
      <c r="L223" s="54"/>
      <c r="M223" s="67"/>
      <c r="N223" s="67"/>
      <c r="O223" s="67"/>
      <c r="P223" s="54"/>
      <c r="Q223" s="67"/>
      <c r="R223" s="67"/>
      <c r="S223" s="67"/>
      <c r="T223" s="54"/>
      <c r="U223" s="54" t="s">
        <v>509</v>
      </c>
      <c r="V223" s="35" t="s">
        <v>498</v>
      </c>
      <c r="W223" s="34">
        <v>2728</v>
      </c>
      <c r="X223" s="2"/>
      <c r="Y223" s="2"/>
      <c r="Z223" s="59" t="s">
        <v>82</v>
      </c>
      <c r="AA223" s="59" t="s">
        <v>499</v>
      </c>
    </row>
    <row r="224" spans="1:27" ht="55.2" x14ac:dyDescent="0.3">
      <c r="A224" s="134" t="s">
        <v>510</v>
      </c>
      <c r="B224" s="137" t="s">
        <v>511</v>
      </c>
      <c r="D224" s="65"/>
      <c r="E224" s="54"/>
      <c r="F224" s="54"/>
      <c r="G224" s="54"/>
      <c r="H224" s="54"/>
      <c r="I224" s="54"/>
      <c r="J224" s="54"/>
      <c r="K224" s="54"/>
      <c r="L224" s="54"/>
      <c r="M224" s="67"/>
      <c r="N224" s="67"/>
      <c r="O224" s="67"/>
      <c r="P224" s="54"/>
      <c r="Q224" s="67"/>
      <c r="R224" s="67"/>
      <c r="S224" s="67"/>
      <c r="T224" s="54"/>
      <c r="U224" s="54" t="s">
        <v>512</v>
      </c>
      <c r="V224" s="35" t="s">
        <v>498</v>
      </c>
      <c r="W224" s="34">
        <v>909</v>
      </c>
      <c r="X224" s="2"/>
      <c r="Y224" s="2"/>
      <c r="Z224" s="59" t="s">
        <v>82</v>
      </c>
      <c r="AA224" s="59" t="s">
        <v>499</v>
      </c>
    </row>
    <row r="225" spans="1:91" ht="62.4" x14ac:dyDescent="0.3">
      <c r="A225" s="134" t="s">
        <v>513</v>
      </c>
      <c r="B225" s="137" t="s">
        <v>503</v>
      </c>
      <c r="D225" s="65"/>
      <c r="E225" s="67"/>
      <c r="F225" s="67"/>
      <c r="G225" s="67"/>
      <c r="H225" s="54"/>
      <c r="I225" s="67"/>
      <c r="J225" s="67"/>
      <c r="K225" s="67"/>
      <c r="L225" s="54"/>
      <c r="M225" s="54"/>
      <c r="N225" s="54"/>
      <c r="O225" s="54"/>
      <c r="P225" s="54"/>
      <c r="Q225" s="54"/>
      <c r="R225" s="54"/>
      <c r="S225" s="54"/>
      <c r="T225" s="54"/>
      <c r="U225" s="54" t="s">
        <v>514</v>
      </c>
      <c r="V225" s="35" t="s">
        <v>498</v>
      </c>
      <c r="W225" s="34">
        <v>9091</v>
      </c>
      <c r="X225" s="2"/>
      <c r="Y225" s="2"/>
      <c r="Z225" s="59" t="s">
        <v>82</v>
      </c>
      <c r="AA225" s="59" t="s">
        <v>499</v>
      </c>
    </row>
    <row r="226" spans="1:91" ht="55.2" x14ac:dyDescent="0.3">
      <c r="A226" s="134" t="s">
        <v>515</v>
      </c>
      <c r="B226" s="137" t="s">
        <v>516</v>
      </c>
      <c r="D226" s="65"/>
      <c r="E226" s="54"/>
      <c r="F226" s="54"/>
      <c r="G226" s="54"/>
      <c r="H226" s="54"/>
      <c r="I226" s="67"/>
      <c r="J226" s="67"/>
      <c r="K226" s="67"/>
      <c r="L226" s="54"/>
      <c r="M226" s="67"/>
      <c r="N226" s="67"/>
      <c r="O226" s="67"/>
      <c r="P226" s="54"/>
      <c r="Q226" s="67"/>
      <c r="R226" s="67"/>
      <c r="S226" s="67"/>
      <c r="T226" s="54"/>
      <c r="U226" s="54" t="s">
        <v>517</v>
      </c>
      <c r="V226" s="35" t="s">
        <v>498</v>
      </c>
      <c r="W226" s="34">
        <v>1559</v>
      </c>
      <c r="X226" s="2"/>
      <c r="Y226" s="2"/>
      <c r="Z226" s="59" t="s">
        <v>82</v>
      </c>
      <c r="AA226" s="59" t="s">
        <v>499</v>
      </c>
    </row>
    <row r="227" spans="1:91" ht="27.6" x14ac:dyDescent="0.3">
      <c r="A227" s="134" t="s">
        <v>518</v>
      </c>
      <c r="B227" s="137" t="s">
        <v>519</v>
      </c>
      <c r="D227" s="65"/>
      <c r="E227" s="67"/>
      <c r="F227" s="67"/>
      <c r="G227" s="67"/>
      <c r="H227" s="54"/>
      <c r="I227" s="67"/>
      <c r="J227" s="67"/>
      <c r="K227" s="67"/>
      <c r="L227" s="54"/>
      <c r="M227" s="54"/>
      <c r="N227" s="54"/>
      <c r="O227" s="54"/>
      <c r="P227" s="54"/>
      <c r="Q227" s="54"/>
      <c r="R227" s="54"/>
      <c r="S227" s="54"/>
      <c r="T227" s="54"/>
      <c r="U227" s="54" t="s">
        <v>520</v>
      </c>
      <c r="V227" s="54" t="s">
        <v>521</v>
      </c>
      <c r="W227" s="34">
        <v>6364</v>
      </c>
      <c r="X227" s="2"/>
      <c r="Y227" s="2"/>
      <c r="Z227" s="59" t="s">
        <v>82</v>
      </c>
      <c r="AA227" s="59" t="s">
        <v>522</v>
      </c>
    </row>
    <row r="228" spans="1:91" x14ac:dyDescent="0.3">
      <c r="A228" s="134" t="s">
        <v>523</v>
      </c>
      <c r="B228" s="137" t="s">
        <v>524</v>
      </c>
      <c r="D228" s="65"/>
      <c r="E228" s="54"/>
      <c r="F228" s="54"/>
      <c r="G228" s="54"/>
      <c r="H228" s="54"/>
      <c r="I228" s="67"/>
      <c r="J228" s="67"/>
      <c r="K228" s="67"/>
      <c r="L228" s="54"/>
      <c r="M228" s="67"/>
      <c r="N228" s="67"/>
      <c r="O228" s="67"/>
      <c r="P228" s="54"/>
      <c r="Q228" s="67"/>
      <c r="R228" s="67"/>
      <c r="S228" s="67"/>
      <c r="T228" s="54"/>
      <c r="U228" s="54" t="s">
        <v>525</v>
      </c>
      <c r="V228" s="54" t="s">
        <v>521</v>
      </c>
      <c r="W228" s="34">
        <v>5455</v>
      </c>
      <c r="X228" s="2"/>
      <c r="Y228" s="2"/>
      <c r="Z228" s="59" t="s">
        <v>82</v>
      </c>
      <c r="AA228" s="5" t="s">
        <v>522</v>
      </c>
    </row>
    <row r="229" spans="1:91" ht="31.8" thickBot="1" x14ac:dyDescent="0.35">
      <c r="A229" s="134" t="s">
        <v>527</v>
      </c>
      <c r="B229" s="137" t="s">
        <v>528</v>
      </c>
      <c r="D229" s="65"/>
      <c r="E229" s="67"/>
      <c r="F229" s="67"/>
      <c r="G229" s="67"/>
      <c r="H229" s="54"/>
      <c r="I229" s="67"/>
      <c r="J229" s="67"/>
      <c r="K229" s="67"/>
      <c r="L229" s="54"/>
      <c r="M229" s="54"/>
      <c r="N229" s="54"/>
      <c r="O229" s="54"/>
      <c r="P229" s="54"/>
      <c r="Q229" s="54"/>
      <c r="R229" s="54"/>
      <c r="S229" s="54"/>
      <c r="T229" s="54"/>
      <c r="U229" s="54" t="s">
        <v>529</v>
      </c>
      <c r="V229" s="54" t="s">
        <v>521</v>
      </c>
      <c r="W229" s="34">
        <v>2800</v>
      </c>
      <c r="X229" s="2"/>
      <c r="Y229" s="2"/>
      <c r="Z229" s="68" t="s">
        <v>526</v>
      </c>
      <c r="AA229" s="5" t="s">
        <v>522</v>
      </c>
    </row>
    <row r="230" spans="1:91" ht="41.4" x14ac:dyDescent="0.3">
      <c r="A230" s="134" t="s">
        <v>530</v>
      </c>
      <c r="B230" s="137" t="s">
        <v>531</v>
      </c>
      <c r="D230" s="65"/>
      <c r="E230" s="54"/>
      <c r="F230" s="54"/>
      <c r="G230" s="54"/>
      <c r="H230" s="54"/>
      <c r="I230" s="67"/>
      <c r="J230" s="67"/>
      <c r="K230" s="67"/>
      <c r="L230" s="54"/>
      <c r="M230" s="67"/>
      <c r="N230" s="67"/>
      <c r="O230" s="67"/>
      <c r="P230" s="54"/>
      <c r="Q230" s="67"/>
      <c r="R230" s="67"/>
      <c r="S230" s="67"/>
      <c r="T230" s="54"/>
      <c r="U230" s="54" t="s">
        <v>532</v>
      </c>
      <c r="V230" s="54" t="s">
        <v>521</v>
      </c>
      <c r="W230" s="34">
        <v>2727</v>
      </c>
      <c r="X230" s="2"/>
      <c r="Y230" s="2"/>
      <c r="Z230" s="59" t="s">
        <v>82</v>
      </c>
      <c r="AA230" s="5" t="s">
        <v>522</v>
      </c>
    </row>
    <row r="231" spans="1:91" ht="31.2" x14ac:dyDescent="0.3">
      <c r="A231" s="134" t="s">
        <v>533</v>
      </c>
      <c r="B231" s="137" t="s">
        <v>534</v>
      </c>
      <c r="D231" s="64"/>
      <c r="E231" s="54"/>
      <c r="F231" s="54"/>
      <c r="G231" s="54"/>
      <c r="H231" s="54"/>
      <c r="I231" s="54"/>
      <c r="J231" s="54"/>
      <c r="K231" s="54"/>
      <c r="L231" s="54"/>
      <c r="M231" s="54"/>
      <c r="N231" s="54"/>
      <c r="O231" s="54"/>
      <c r="P231" s="54"/>
      <c r="Q231" s="54"/>
      <c r="R231" s="54"/>
      <c r="S231" s="54"/>
      <c r="T231" s="54"/>
      <c r="U231" s="54" t="s">
        <v>535</v>
      </c>
      <c r="V231" s="54" t="s">
        <v>521</v>
      </c>
      <c r="W231" s="34">
        <v>4545</v>
      </c>
      <c r="X231" s="2"/>
      <c r="Y231" s="2"/>
      <c r="Z231" s="59" t="s">
        <v>82</v>
      </c>
      <c r="AA231" s="5" t="s">
        <v>522</v>
      </c>
    </row>
    <row r="232" spans="1:91" x14ac:dyDescent="0.3">
      <c r="A232" s="134" t="s">
        <v>536</v>
      </c>
      <c r="B232" s="137" t="s">
        <v>537</v>
      </c>
      <c r="D232" s="65"/>
      <c r="E232" s="67"/>
      <c r="F232" s="67"/>
      <c r="G232" s="67"/>
      <c r="H232" s="54"/>
      <c r="I232" s="67"/>
      <c r="J232" s="67"/>
      <c r="K232" s="67"/>
      <c r="L232" s="54"/>
      <c r="M232" s="67"/>
      <c r="N232" s="67"/>
      <c r="O232" s="67"/>
      <c r="P232" s="54"/>
      <c r="Q232" s="67"/>
      <c r="R232" s="67"/>
      <c r="S232" s="67"/>
      <c r="T232" s="54"/>
      <c r="U232" s="54" t="s">
        <v>538</v>
      </c>
      <c r="V232" s="54" t="s">
        <v>521</v>
      </c>
      <c r="W232" s="34">
        <v>3182</v>
      </c>
      <c r="X232" s="2"/>
      <c r="Y232" s="2"/>
      <c r="Z232" s="59" t="s">
        <v>82</v>
      </c>
      <c r="AA232" s="5" t="s">
        <v>522</v>
      </c>
    </row>
    <row r="233" spans="1:91" ht="84" customHeight="1" x14ac:dyDescent="0.3">
      <c r="A233" s="134" t="s">
        <v>539</v>
      </c>
      <c r="B233" s="137" t="s">
        <v>540</v>
      </c>
      <c r="D233" s="65"/>
      <c r="E233" s="67"/>
      <c r="F233" s="67"/>
      <c r="G233" s="67"/>
      <c r="H233" s="54"/>
      <c r="I233" s="67"/>
      <c r="J233" s="67"/>
      <c r="K233" s="67"/>
      <c r="L233" s="54"/>
      <c r="M233" s="67"/>
      <c r="N233" s="67"/>
      <c r="O233" s="67"/>
      <c r="P233" s="54"/>
      <c r="Q233" s="67"/>
      <c r="R233" s="67"/>
      <c r="S233" s="67"/>
      <c r="T233" s="54"/>
      <c r="U233" s="54" t="s">
        <v>541</v>
      </c>
      <c r="V233" s="54" t="s">
        <v>521</v>
      </c>
      <c r="W233" s="34">
        <v>5264</v>
      </c>
      <c r="X233" s="2"/>
      <c r="Y233" s="2"/>
      <c r="Z233" s="59" t="s">
        <v>82</v>
      </c>
      <c r="AA233" s="5" t="s">
        <v>522</v>
      </c>
    </row>
    <row r="234" spans="1:91" ht="30" customHeight="1" x14ac:dyDescent="0.3">
      <c r="A234" s="134" t="s">
        <v>542</v>
      </c>
      <c r="B234" s="137" t="s">
        <v>543</v>
      </c>
      <c r="C234" s="54"/>
      <c r="D234" s="65"/>
      <c r="E234" s="67"/>
      <c r="F234" s="67"/>
      <c r="G234" s="67"/>
      <c r="H234" s="54"/>
      <c r="I234" s="67"/>
      <c r="J234" s="67"/>
      <c r="K234" s="67"/>
      <c r="L234" s="54"/>
      <c r="M234" s="67"/>
      <c r="N234" s="67"/>
      <c r="O234" s="67"/>
      <c r="P234" s="54"/>
      <c r="Q234" s="67"/>
      <c r="R234" s="67"/>
      <c r="S234" s="67"/>
      <c r="T234" s="54"/>
      <c r="U234" s="54" t="s">
        <v>544</v>
      </c>
      <c r="V234" s="34"/>
      <c r="W234" s="34">
        <v>1955</v>
      </c>
      <c r="X234" s="2"/>
      <c r="Y234" s="2"/>
      <c r="Z234" s="59" t="s">
        <v>82</v>
      </c>
      <c r="AA234" s="5"/>
    </row>
    <row r="235" spans="1:91" ht="55.2" x14ac:dyDescent="0.3">
      <c r="A235" s="134" t="s">
        <v>545</v>
      </c>
      <c r="B235" s="137" t="s">
        <v>546</v>
      </c>
      <c r="C235" s="54"/>
      <c r="D235" s="65"/>
      <c r="E235" s="54"/>
      <c r="F235" s="54"/>
      <c r="G235" s="54"/>
      <c r="H235" s="54"/>
      <c r="I235" s="67"/>
      <c r="J235" s="67"/>
      <c r="K235" s="67"/>
      <c r="L235" s="54"/>
      <c r="M235" s="67"/>
      <c r="N235" s="67"/>
      <c r="O235" s="67"/>
      <c r="P235" s="54"/>
      <c r="Q235" s="67"/>
      <c r="R235" s="67"/>
      <c r="S235" s="67"/>
      <c r="T235" s="54"/>
      <c r="U235" s="54" t="s">
        <v>547</v>
      </c>
      <c r="V235" s="34"/>
      <c r="W235" s="34">
        <v>614</v>
      </c>
      <c r="X235" s="2"/>
      <c r="Y235" s="2"/>
      <c r="Z235" s="70" t="s">
        <v>82</v>
      </c>
    </row>
    <row r="236" spans="1:91" ht="16.2" thickBot="1" x14ac:dyDescent="0.35">
      <c r="A236" s="15"/>
      <c r="B236" s="14"/>
      <c r="C236" s="22"/>
      <c r="D236" s="4"/>
      <c r="E236" s="2"/>
      <c r="F236" s="2"/>
      <c r="G236" s="2"/>
      <c r="H236" s="4"/>
      <c r="I236" s="2"/>
      <c r="J236" s="2"/>
      <c r="K236" s="2"/>
      <c r="L236" s="4"/>
      <c r="M236" s="2"/>
      <c r="N236" s="2"/>
      <c r="O236" s="2"/>
      <c r="P236" s="4"/>
      <c r="Q236" s="2"/>
      <c r="R236" s="2"/>
      <c r="S236" s="2"/>
      <c r="T236" s="4"/>
      <c r="U236" s="13"/>
      <c r="V236" s="2"/>
      <c r="W236" s="185">
        <f>SUM(W193:W235)</f>
        <v>107054</v>
      </c>
      <c r="X236" s="2"/>
      <c r="Y236" s="2"/>
      <c r="Z236" s="71"/>
      <c r="AA236" s="5"/>
    </row>
    <row r="237" spans="1:91" ht="16.2" x14ac:dyDescent="0.35">
      <c r="A237" s="249" t="s">
        <v>548</v>
      </c>
      <c r="B237" s="250"/>
      <c r="C237" s="250"/>
      <c r="D237" s="250"/>
      <c r="E237" s="250"/>
      <c r="F237" s="250"/>
      <c r="G237" s="250"/>
      <c r="H237" s="250"/>
      <c r="I237" s="250"/>
      <c r="J237" s="250"/>
      <c r="K237" s="250"/>
      <c r="L237" s="250"/>
      <c r="M237" s="250"/>
      <c r="N237" s="250"/>
      <c r="O237" s="250"/>
      <c r="P237" s="250"/>
      <c r="Q237" s="250"/>
      <c r="R237" s="250"/>
      <c r="S237" s="250"/>
      <c r="T237" s="250"/>
      <c r="U237" s="250"/>
      <c r="V237" s="250"/>
      <c r="W237" s="250"/>
      <c r="X237" s="250"/>
      <c r="Y237" s="250"/>
      <c r="Z237" s="251"/>
    </row>
    <row r="238" spans="1:91" s="12" customFormat="1" ht="48" customHeight="1" x14ac:dyDescent="0.3">
      <c r="A238" s="134" t="s">
        <v>549</v>
      </c>
      <c r="B238" s="137" t="s">
        <v>550</v>
      </c>
      <c r="C238" s="54"/>
      <c r="D238" s="65"/>
      <c r="E238" s="67"/>
      <c r="F238" s="67"/>
      <c r="G238" s="67"/>
      <c r="H238" s="54"/>
      <c r="I238" s="67"/>
      <c r="J238" s="67"/>
      <c r="K238" s="67"/>
      <c r="L238" s="54"/>
      <c r="M238" s="67"/>
      <c r="N238" s="67"/>
      <c r="O238" s="67"/>
      <c r="P238" s="54"/>
      <c r="Q238" s="67"/>
      <c r="R238" s="67"/>
      <c r="S238" s="67"/>
      <c r="T238" s="54"/>
      <c r="U238" s="54" t="s">
        <v>551</v>
      </c>
      <c r="V238" s="34"/>
      <c r="W238" s="34">
        <v>0</v>
      </c>
      <c r="X238" s="2"/>
      <c r="Y238" s="2"/>
      <c r="Z238" s="59" t="s">
        <v>82</v>
      </c>
      <c r="AA238" s="5" t="s">
        <v>522</v>
      </c>
      <c r="AB238"/>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202"/>
      <c r="BE238" s="202"/>
      <c r="BF238" s="202"/>
      <c r="BG238" s="202"/>
      <c r="BH238" s="202"/>
      <c r="BI238" s="202"/>
      <c r="BJ238" s="202"/>
      <c r="BK238" s="202"/>
      <c r="BL238" s="202"/>
      <c r="BM238" s="202"/>
      <c r="BN238" s="202"/>
      <c r="BO238" s="202"/>
      <c r="BP238" s="202"/>
      <c r="BQ238" s="202"/>
      <c r="BR238" s="202"/>
      <c r="BS238" s="202"/>
      <c r="BT238" s="202"/>
      <c r="BU238" s="202"/>
      <c r="BV238" s="202"/>
      <c r="BW238" s="202"/>
      <c r="BX238" s="202"/>
      <c r="BY238" s="202"/>
      <c r="BZ238" s="202"/>
      <c r="CA238" s="202"/>
      <c r="CB238" s="202"/>
      <c r="CC238" s="202"/>
      <c r="CD238" s="202"/>
      <c r="CE238" s="202"/>
      <c r="CF238" s="202"/>
      <c r="CG238" s="202"/>
      <c r="CH238" s="202"/>
      <c r="CI238" s="202"/>
      <c r="CJ238" s="202"/>
      <c r="CK238" s="202"/>
      <c r="CL238" s="202"/>
      <c r="CM238" s="202"/>
    </row>
    <row r="239" spans="1:91" s="5" customFormat="1" ht="26.4" customHeight="1" x14ac:dyDescent="0.3">
      <c r="A239" s="134"/>
      <c r="B239" s="137"/>
      <c r="C239" s="54"/>
      <c r="D239" s="65"/>
      <c r="E239" s="54"/>
      <c r="F239" s="54"/>
      <c r="G239" s="54"/>
      <c r="H239" s="54"/>
      <c r="I239" s="54"/>
      <c r="J239" s="54"/>
      <c r="K239" s="54"/>
      <c r="L239" s="54"/>
      <c r="M239" s="54"/>
      <c r="N239" s="54"/>
      <c r="O239" s="54"/>
      <c r="P239" s="54"/>
      <c r="Q239" s="54"/>
      <c r="R239" s="54"/>
      <c r="S239" s="54"/>
      <c r="T239" s="54"/>
      <c r="U239" s="54"/>
      <c r="V239" s="34"/>
      <c r="W239" s="187">
        <v>0</v>
      </c>
      <c r="X239" s="2"/>
      <c r="Y239" s="2"/>
      <c r="Z239" s="69"/>
      <c r="AB239"/>
    </row>
    <row r="240" spans="1:91" s="10" customFormat="1" ht="42.6" customHeight="1" x14ac:dyDescent="0.35">
      <c r="A240" s="246" t="s">
        <v>552</v>
      </c>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8"/>
      <c r="AA240"/>
      <c r="AB240"/>
    </row>
    <row r="241" spans="1:28" s="10" customFormat="1" ht="70.2" customHeight="1" x14ac:dyDescent="0.35">
      <c r="A241" s="134" t="s">
        <v>553</v>
      </c>
      <c r="B241" s="139" t="s">
        <v>554</v>
      </c>
      <c r="D241" s="65"/>
      <c r="E241" s="11"/>
      <c r="F241" s="11"/>
      <c r="G241" s="11"/>
      <c r="H241" s="11"/>
      <c r="I241" s="72"/>
      <c r="J241" s="72"/>
      <c r="K241" s="72"/>
      <c r="L241" s="11"/>
      <c r="M241" s="72"/>
      <c r="N241" s="72"/>
      <c r="O241" s="72"/>
      <c r="P241" s="11"/>
      <c r="Q241" s="11"/>
      <c r="R241" s="11"/>
      <c r="S241" s="11"/>
      <c r="T241" s="11"/>
      <c r="U241" s="73" t="s">
        <v>555</v>
      </c>
      <c r="V241" s="54" t="s">
        <v>556</v>
      </c>
      <c r="W241" s="34">
        <v>4273</v>
      </c>
      <c r="X241" s="11"/>
      <c r="Y241" s="11"/>
      <c r="Z241" s="74" t="s">
        <v>100</v>
      </c>
      <c r="AA241" t="s">
        <v>386</v>
      </c>
      <c r="AB241"/>
    </row>
    <row r="242" spans="1:28" s="10" customFormat="1" ht="60" customHeight="1" x14ac:dyDescent="0.35">
      <c r="A242" s="134" t="s">
        <v>557</v>
      </c>
      <c r="B242" s="139" t="s">
        <v>558</v>
      </c>
      <c r="C242" s="54"/>
      <c r="D242" s="65"/>
      <c r="E242" s="72"/>
      <c r="F242" s="72"/>
      <c r="G242" s="72"/>
      <c r="H242" s="11"/>
      <c r="I242" s="11"/>
      <c r="J242" s="11"/>
      <c r="K242" s="11"/>
      <c r="L242" s="11"/>
      <c r="M242" s="11"/>
      <c r="N242" s="11"/>
      <c r="O242" s="11"/>
      <c r="P242" s="11"/>
      <c r="Q242" s="11"/>
      <c r="R242" s="11"/>
      <c r="S242" s="11"/>
      <c r="T242" s="11"/>
      <c r="U242" s="21" t="s">
        <v>559</v>
      </c>
      <c r="V242" s="11"/>
      <c r="W242" s="34">
        <v>0</v>
      </c>
      <c r="X242" s="11"/>
      <c r="Y242" s="11"/>
      <c r="Z242" s="74" t="s">
        <v>82</v>
      </c>
      <c r="AA242" t="s">
        <v>386</v>
      </c>
      <c r="AB242"/>
    </row>
    <row r="243" spans="1:28" s="10" customFormat="1" ht="57" customHeight="1" x14ac:dyDescent="0.35">
      <c r="A243" s="134" t="s">
        <v>560</v>
      </c>
      <c r="B243" s="139" t="s">
        <v>561</v>
      </c>
      <c r="C243" s="54"/>
      <c r="D243" s="65"/>
      <c r="E243" s="72"/>
      <c r="F243" s="72"/>
      <c r="G243" s="72"/>
      <c r="H243" s="11"/>
      <c r="I243" s="72"/>
      <c r="J243" s="72"/>
      <c r="K243" s="72"/>
      <c r="L243" s="11"/>
      <c r="M243" s="72"/>
      <c r="N243" s="72"/>
      <c r="O243" s="72"/>
      <c r="P243" s="11"/>
      <c r="Q243" s="72"/>
      <c r="R243" s="72"/>
      <c r="S243" s="72"/>
      <c r="T243" s="11"/>
      <c r="U243" s="21" t="s">
        <v>562</v>
      </c>
      <c r="V243" s="11"/>
      <c r="W243" s="34">
        <v>0</v>
      </c>
      <c r="X243" s="11"/>
      <c r="Y243" s="11"/>
      <c r="Z243" s="74" t="s">
        <v>82</v>
      </c>
      <c r="AA243"/>
      <c r="AB243"/>
    </row>
    <row r="244" spans="1:28" s="10" customFormat="1" ht="37.200000000000003" customHeight="1" x14ac:dyDescent="0.35">
      <c r="A244" s="151"/>
      <c r="B244" s="141"/>
      <c r="C244" s="75"/>
      <c r="D244" s="76"/>
      <c r="E244" s="77"/>
      <c r="F244" s="77"/>
      <c r="G244" s="77"/>
      <c r="H244" s="78"/>
      <c r="I244" s="77"/>
      <c r="J244" s="77"/>
      <c r="K244" s="77"/>
      <c r="L244" s="78"/>
      <c r="M244" s="77"/>
      <c r="N244" s="77"/>
      <c r="O244" s="77"/>
      <c r="P244" s="78"/>
      <c r="Q244" s="77"/>
      <c r="R244" s="77"/>
      <c r="S244" s="77"/>
      <c r="T244" s="78"/>
      <c r="U244" s="21"/>
      <c r="V244" s="78"/>
      <c r="W244" s="188">
        <f>SUM(W241:W243)</f>
        <v>4273</v>
      </c>
      <c r="X244" s="78"/>
      <c r="Y244" s="78"/>
      <c r="Z244" s="79"/>
      <c r="AA244"/>
      <c r="AB244"/>
    </row>
    <row r="245" spans="1:28" s="156" customFormat="1" ht="37.950000000000003" customHeight="1" x14ac:dyDescent="0.3">
      <c r="A245" s="252" t="s">
        <v>563</v>
      </c>
      <c r="B245" s="253"/>
      <c r="C245" s="253"/>
      <c r="D245" s="253"/>
      <c r="E245" s="253"/>
      <c r="F245" s="253"/>
      <c r="G245" s="253"/>
      <c r="H245" s="253"/>
      <c r="I245" s="253"/>
      <c r="J245" s="253"/>
      <c r="K245" s="253"/>
      <c r="L245" s="253"/>
      <c r="M245" s="253"/>
      <c r="N245" s="253"/>
      <c r="O245" s="253"/>
      <c r="P245" s="253"/>
      <c r="Q245" s="253"/>
      <c r="R245" s="253"/>
      <c r="S245" s="253"/>
      <c r="T245" s="253"/>
      <c r="U245" s="253"/>
      <c r="V245" s="253"/>
      <c r="W245" s="253"/>
      <c r="X245" s="253"/>
      <c r="Y245" s="253"/>
      <c r="Z245" s="254"/>
      <c r="AA245" s="29"/>
      <c r="AB245" s="29"/>
    </row>
    <row r="246" spans="1:28" s="237" customFormat="1" ht="75" customHeight="1" x14ac:dyDescent="0.35">
      <c r="A246" s="208" t="s">
        <v>564</v>
      </c>
      <c r="B246" s="207" t="s">
        <v>565</v>
      </c>
      <c r="C246" s="232"/>
      <c r="D246" s="233"/>
      <c r="E246" s="234"/>
      <c r="F246" s="234"/>
      <c r="G246" s="234"/>
      <c r="H246" s="234"/>
      <c r="I246" s="234"/>
      <c r="J246" s="234"/>
      <c r="K246" s="234"/>
      <c r="L246" s="234"/>
      <c r="M246" s="234"/>
      <c r="N246" s="234"/>
      <c r="O246" s="234"/>
      <c r="P246" s="234"/>
      <c r="Q246" s="234"/>
      <c r="R246" s="234"/>
      <c r="S246" s="234"/>
      <c r="T246" s="234"/>
      <c r="U246" s="235"/>
      <c r="V246" s="234"/>
      <c r="W246" s="214">
        <v>4495</v>
      </c>
      <c r="X246" s="214"/>
      <c r="Y246" s="214"/>
      <c r="Z246" s="214" t="s">
        <v>220</v>
      </c>
      <c r="AA246" s="236"/>
      <c r="AB246" s="236" t="s">
        <v>193</v>
      </c>
    </row>
    <row r="247" spans="1:28" s="10" customFormat="1" ht="33" customHeight="1" x14ac:dyDescent="0.35">
      <c r="A247" s="41"/>
      <c r="B247" s="142"/>
      <c r="C247" s="75"/>
      <c r="D247" s="76"/>
      <c r="E247" s="77"/>
      <c r="F247" s="77"/>
      <c r="G247" s="77"/>
      <c r="H247" s="78"/>
      <c r="I247" s="77"/>
      <c r="J247" s="77"/>
      <c r="K247" s="77"/>
      <c r="L247" s="78"/>
      <c r="M247" s="77"/>
      <c r="N247" s="77"/>
      <c r="O247" s="77"/>
      <c r="P247" s="78"/>
      <c r="Q247" s="77"/>
      <c r="R247" s="77"/>
      <c r="S247" s="77"/>
      <c r="T247" s="78"/>
      <c r="U247" s="21"/>
      <c r="V247" s="78"/>
      <c r="W247" s="189">
        <v>4495</v>
      </c>
      <c r="X247" s="96"/>
      <c r="Y247" s="96"/>
      <c r="Z247" s="97"/>
      <c r="AA247"/>
      <c r="AB247"/>
    </row>
    <row r="248" spans="1:28" s="10" customFormat="1" ht="36" customHeight="1" x14ac:dyDescent="0.3">
      <c r="A248" s="255" t="s">
        <v>566</v>
      </c>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7"/>
      <c r="AA248" s="5"/>
      <c r="AB248" s="5"/>
    </row>
    <row r="249" spans="1:28" s="10" customFormat="1" ht="135.6" customHeight="1" thickBot="1" x14ac:dyDescent="0.4">
      <c r="A249" s="152" t="s">
        <v>567</v>
      </c>
      <c r="B249" s="143" t="s">
        <v>568</v>
      </c>
      <c r="C249" s="81"/>
      <c r="D249" s="82"/>
      <c r="E249" s="57"/>
      <c r="F249" s="57"/>
      <c r="G249" s="57"/>
      <c r="H249" s="82"/>
      <c r="I249" s="57"/>
      <c r="J249" s="57"/>
      <c r="K249" s="57"/>
      <c r="L249" s="82"/>
      <c r="M249" s="82"/>
      <c r="N249" s="82"/>
      <c r="O249" s="82"/>
      <c r="P249" s="82"/>
      <c r="Q249" s="82"/>
      <c r="R249" s="82"/>
      <c r="S249" s="82"/>
      <c r="T249" s="82"/>
      <c r="U249" s="80" t="s">
        <v>569</v>
      </c>
      <c r="V249" s="9"/>
      <c r="W249" s="34">
        <v>15000</v>
      </c>
      <c r="X249" s="9"/>
      <c r="Y249" s="9"/>
      <c r="Z249" s="83" t="s">
        <v>82</v>
      </c>
      <c r="AA249" s="10" t="s">
        <v>230</v>
      </c>
    </row>
    <row r="250" spans="1:28" s="10" customFormat="1" ht="85.2" customHeight="1" thickBot="1" x14ac:dyDescent="0.4">
      <c r="A250" s="152" t="s">
        <v>570</v>
      </c>
      <c r="B250" s="143" t="s">
        <v>571</v>
      </c>
      <c r="C250" s="81"/>
      <c r="D250" s="82"/>
      <c r="E250" s="57"/>
      <c r="F250" s="57"/>
      <c r="G250" s="57"/>
      <c r="H250" s="82"/>
      <c r="I250" s="57"/>
      <c r="J250" s="57"/>
      <c r="K250" s="57"/>
      <c r="L250" s="82"/>
      <c r="M250" s="82"/>
      <c r="N250" s="82"/>
      <c r="O250" s="82"/>
      <c r="P250" s="82"/>
      <c r="Q250" s="82"/>
      <c r="R250" s="82"/>
      <c r="S250" s="82"/>
      <c r="T250" s="82"/>
      <c r="U250" s="80" t="s">
        <v>572</v>
      </c>
      <c r="V250" s="9"/>
      <c r="W250" s="34">
        <v>2727</v>
      </c>
      <c r="X250" s="9"/>
      <c r="Y250" s="9"/>
      <c r="Z250" s="83" t="s">
        <v>82</v>
      </c>
      <c r="AA250" s="10" t="s">
        <v>230</v>
      </c>
    </row>
    <row r="251" spans="1:28" s="10" customFormat="1" ht="84.6" customHeight="1" thickBot="1" x14ac:dyDescent="0.4">
      <c r="A251" s="152" t="s">
        <v>573</v>
      </c>
      <c r="B251" s="143" t="s">
        <v>574</v>
      </c>
      <c r="C251" s="84"/>
      <c r="D251" s="82"/>
      <c r="E251" s="57"/>
      <c r="F251" s="57"/>
      <c r="G251" s="57"/>
      <c r="H251" s="82"/>
      <c r="I251" s="57"/>
      <c r="J251" s="57"/>
      <c r="K251" s="57"/>
      <c r="L251" s="82"/>
      <c r="M251" s="57"/>
      <c r="N251" s="57"/>
      <c r="O251" s="57"/>
      <c r="P251" s="82"/>
      <c r="Q251" s="57"/>
      <c r="R251" s="57"/>
      <c r="S251" s="57"/>
      <c r="T251" s="82"/>
      <c r="U251" s="84" t="s">
        <v>575</v>
      </c>
      <c r="V251" s="9"/>
      <c r="W251" s="34">
        <v>909</v>
      </c>
      <c r="X251" s="9"/>
      <c r="Y251" s="9"/>
      <c r="Z251" s="83" t="s">
        <v>82</v>
      </c>
      <c r="AA251" s="10" t="s">
        <v>230</v>
      </c>
    </row>
    <row r="252" spans="1:28" s="10" customFormat="1" ht="97.2" customHeight="1" thickBot="1" x14ac:dyDescent="0.35">
      <c r="A252" s="19" t="s">
        <v>576</v>
      </c>
      <c r="B252" s="136" t="s">
        <v>257</v>
      </c>
      <c r="C252" s="84" t="s">
        <v>577</v>
      </c>
      <c r="D252" s="82"/>
      <c r="E252" s="57"/>
      <c r="F252" s="57"/>
      <c r="G252" s="57"/>
      <c r="H252" s="82"/>
      <c r="I252" s="57"/>
      <c r="J252" s="57"/>
      <c r="K252" s="57"/>
      <c r="L252" s="82"/>
      <c r="M252" s="82"/>
      <c r="N252" s="82"/>
      <c r="O252" s="82"/>
      <c r="P252" s="82"/>
      <c r="Q252" s="82"/>
      <c r="R252" s="82"/>
      <c r="S252" s="82"/>
      <c r="T252" s="82"/>
      <c r="U252" s="84" t="s">
        <v>578</v>
      </c>
      <c r="V252" s="82"/>
      <c r="W252" s="34">
        <v>136</v>
      </c>
      <c r="X252" s="82"/>
      <c r="Y252" s="82"/>
      <c r="Z252" s="83" t="s">
        <v>82</v>
      </c>
      <c r="AA252" s="10" t="s">
        <v>231</v>
      </c>
    </row>
    <row r="253" spans="1:28" s="10" customFormat="1" ht="36" customHeight="1" thickBot="1" x14ac:dyDescent="0.35">
      <c r="A253" s="19" t="s">
        <v>579</v>
      </c>
      <c r="B253" s="136" t="s">
        <v>580</v>
      </c>
      <c r="C253" s="84" t="s">
        <v>521</v>
      </c>
      <c r="D253" s="82"/>
      <c r="E253" s="82"/>
      <c r="F253" s="82"/>
      <c r="G253" s="82"/>
      <c r="H253" s="82"/>
      <c r="I253" s="57"/>
      <c r="J253" s="57"/>
      <c r="K253" s="57"/>
      <c r="L253" s="82"/>
      <c r="M253" s="57"/>
      <c r="N253" s="57"/>
      <c r="O253" s="57"/>
      <c r="P253" s="82"/>
      <c r="Q253" s="57"/>
      <c r="R253" s="57"/>
      <c r="S253" s="57"/>
      <c r="T253" s="82"/>
      <c r="U253" s="84" t="s">
        <v>581</v>
      </c>
      <c r="V253" s="82"/>
      <c r="W253" s="34">
        <v>0</v>
      </c>
      <c r="X253" s="82"/>
      <c r="Y253" s="82"/>
      <c r="Z253" s="83" t="s">
        <v>82</v>
      </c>
      <c r="AA253" s="10" t="s">
        <v>230</v>
      </c>
    </row>
    <row r="254" spans="1:28" s="10" customFormat="1" ht="60" customHeight="1" thickBot="1" x14ac:dyDescent="0.35">
      <c r="A254" s="19" t="s">
        <v>582</v>
      </c>
      <c r="B254" s="136" t="s">
        <v>583</v>
      </c>
      <c r="C254" s="84" t="s">
        <v>584</v>
      </c>
      <c r="D254" s="82"/>
      <c r="E254" s="57"/>
      <c r="F254" s="57"/>
      <c r="G254" s="57"/>
      <c r="H254" s="82"/>
      <c r="I254" s="57"/>
      <c r="J254" s="57"/>
      <c r="K254" s="57"/>
      <c r="L254" s="82"/>
      <c r="M254" s="57"/>
      <c r="N254" s="57"/>
      <c r="O254" s="57"/>
      <c r="P254" s="82"/>
      <c r="Q254" s="57"/>
      <c r="R254" s="57"/>
      <c r="S254" s="57"/>
      <c r="T254" s="82"/>
      <c r="U254" s="80" t="s">
        <v>585</v>
      </c>
      <c r="V254" s="82"/>
      <c r="W254" s="34">
        <v>272</v>
      </c>
      <c r="X254" s="82"/>
      <c r="Y254" s="82"/>
      <c r="Z254" s="83" t="s">
        <v>82</v>
      </c>
      <c r="AA254" s="10" t="s">
        <v>231</v>
      </c>
    </row>
    <row r="255" spans="1:28" s="219" customFormat="1" ht="52.95" customHeight="1" thickBot="1" x14ac:dyDescent="0.35">
      <c r="A255" s="215" t="s">
        <v>586</v>
      </c>
      <c r="B255" s="238" t="s">
        <v>587</v>
      </c>
      <c r="C255" s="239"/>
      <c r="D255" s="240"/>
      <c r="E255" s="240"/>
      <c r="F255" s="240"/>
      <c r="G255" s="240"/>
      <c r="H255" s="240"/>
      <c r="I255" s="240"/>
      <c r="J255" s="240"/>
      <c r="K255" s="240"/>
      <c r="L255" s="240"/>
      <c r="M255" s="240"/>
      <c r="N255" s="240"/>
      <c r="O255" s="240"/>
      <c r="P255" s="240"/>
      <c r="Q255" s="240"/>
      <c r="R255" s="240"/>
      <c r="S255" s="240"/>
      <c r="T255" s="240"/>
      <c r="U255" s="241" t="s">
        <v>588</v>
      </c>
      <c r="V255" s="240"/>
      <c r="W255" s="216">
        <v>10909</v>
      </c>
      <c r="X255" s="240"/>
      <c r="Y255" s="240"/>
      <c r="Z255" s="242" t="s">
        <v>82</v>
      </c>
      <c r="AA255" s="219" t="s">
        <v>230</v>
      </c>
    </row>
    <row r="256" spans="1:28" ht="36.6" customHeight="1" thickBot="1" x14ac:dyDescent="0.35">
      <c r="A256" s="19" t="s">
        <v>589</v>
      </c>
      <c r="B256" s="136" t="s">
        <v>590</v>
      </c>
      <c r="C256" s="84" t="s">
        <v>591</v>
      </c>
      <c r="D256" s="82"/>
      <c r="E256" s="57"/>
      <c r="F256" s="57"/>
      <c r="G256" s="57"/>
      <c r="H256" s="82"/>
      <c r="I256" s="57"/>
      <c r="J256" s="57"/>
      <c r="K256" s="57"/>
      <c r="L256" s="82"/>
      <c r="M256" s="82"/>
      <c r="N256" s="82"/>
      <c r="O256" s="82"/>
      <c r="P256" s="82"/>
      <c r="Q256" s="82"/>
      <c r="R256" s="82"/>
      <c r="S256" s="82"/>
      <c r="T256" s="82"/>
      <c r="U256" s="80" t="s">
        <v>592</v>
      </c>
      <c r="V256" s="82"/>
      <c r="W256" s="34">
        <v>9100</v>
      </c>
      <c r="X256" s="82"/>
      <c r="Y256" s="82"/>
      <c r="Z256" s="83" t="s">
        <v>82</v>
      </c>
      <c r="AA256" s="10" t="s">
        <v>238</v>
      </c>
      <c r="AB256" s="10"/>
    </row>
    <row r="257" spans="1:28" ht="32.4" customHeight="1" x14ac:dyDescent="0.35">
      <c r="A257" s="153"/>
      <c r="B257" s="144"/>
      <c r="C257" s="38"/>
      <c r="D257" s="26"/>
      <c r="E257" s="26"/>
      <c r="F257" s="26"/>
      <c r="G257" s="26"/>
      <c r="H257" s="26"/>
      <c r="I257" s="26"/>
      <c r="J257" s="26"/>
      <c r="K257" s="26"/>
      <c r="L257" s="26"/>
      <c r="M257" s="26"/>
      <c r="N257" s="26"/>
      <c r="O257" s="26"/>
      <c r="P257" s="26"/>
      <c r="Q257" s="26"/>
      <c r="R257" s="26"/>
      <c r="S257" s="26"/>
      <c r="T257" s="26"/>
      <c r="U257" s="27"/>
      <c r="V257" s="26"/>
      <c r="W257" s="187">
        <f>SUM(W249:W256)</f>
        <v>39053</v>
      </c>
      <c r="X257" s="26"/>
      <c r="Y257" s="26"/>
      <c r="Z257" s="85"/>
      <c r="AA257" s="10"/>
      <c r="AB257" s="10"/>
    </row>
    <row r="258" spans="1:28" ht="31.95" customHeight="1" x14ac:dyDescent="0.3">
      <c r="A258" s="258" t="s">
        <v>593</v>
      </c>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60"/>
    </row>
    <row r="259" spans="1:28" ht="69.599999999999994" customHeight="1" thickBot="1" x14ac:dyDescent="0.35">
      <c r="A259" s="19" t="s">
        <v>594</v>
      </c>
      <c r="B259" s="137" t="s">
        <v>595</v>
      </c>
      <c r="C259" s="35"/>
      <c r="D259" s="65"/>
      <c r="E259" s="66"/>
      <c r="F259" s="66"/>
      <c r="G259" s="66"/>
      <c r="H259" s="65"/>
      <c r="I259" s="66"/>
      <c r="J259" s="66"/>
      <c r="K259" s="66"/>
      <c r="L259" s="65"/>
      <c r="M259" s="66"/>
      <c r="N259" s="66"/>
      <c r="O259" s="66"/>
      <c r="P259" s="65"/>
      <c r="Q259" s="66"/>
      <c r="R259" s="66"/>
      <c r="S259" s="66"/>
      <c r="T259" s="65"/>
      <c r="U259" s="54" t="s">
        <v>596</v>
      </c>
      <c r="V259" s="64"/>
      <c r="W259" s="64">
        <v>10000</v>
      </c>
      <c r="X259" s="53"/>
      <c r="Y259" s="53"/>
      <c r="Z259" s="70" t="s">
        <v>82</v>
      </c>
      <c r="AA259" s="10" t="s">
        <v>230</v>
      </c>
    </row>
    <row r="260" spans="1:28" ht="57.6" customHeight="1" thickBot="1" x14ac:dyDescent="0.35">
      <c r="A260" s="19" t="s">
        <v>597</v>
      </c>
      <c r="B260" s="137" t="s">
        <v>598</v>
      </c>
      <c r="C260" s="35"/>
      <c r="D260" s="65"/>
      <c r="E260" s="66"/>
      <c r="F260" s="66"/>
      <c r="G260" s="66"/>
      <c r="H260" s="65"/>
      <c r="I260" s="66"/>
      <c r="J260" s="66"/>
      <c r="K260" s="66"/>
      <c r="L260" s="65"/>
      <c r="M260" s="66"/>
      <c r="N260" s="66"/>
      <c r="O260" s="66"/>
      <c r="P260" s="65"/>
      <c r="Q260" s="66"/>
      <c r="R260" s="66"/>
      <c r="S260" s="66"/>
      <c r="T260" s="65"/>
      <c r="U260" s="54" t="s">
        <v>599</v>
      </c>
      <c r="V260" s="64"/>
      <c r="W260" s="64">
        <v>0</v>
      </c>
      <c r="X260" s="53"/>
      <c r="Y260" s="53"/>
      <c r="Z260" s="70" t="s">
        <v>82</v>
      </c>
      <c r="AA260" s="10" t="s">
        <v>238</v>
      </c>
    </row>
    <row r="261" spans="1:28" ht="85.95" customHeight="1" thickBot="1" x14ac:dyDescent="0.35">
      <c r="A261" s="19" t="s">
        <v>600</v>
      </c>
      <c r="B261" s="137" t="s">
        <v>601</v>
      </c>
      <c r="C261" s="35"/>
      <c r="D261" s="65"/>
      <c r="E261" s="66"/>
      <c r="F261" s="66"/>
      <c r="G261" s="66"/>
      <c r="H261" s="65"/>
      <c r="I261" s="66"/>
      <c r="J261" s="66"/>
      <c r="K261" s="66"/>
      <c r="L261" s="65"/>
      <c r="M261" s="66"/>
      <c r="N261" s="66"/>
      <c r="O261" s="66"/>
      <c r="P261" s="65"/>
      <c r="Q261" s="66"/>
      <c r="R261" s="66"/>
      <c r="S261" s="66"/>
      <c r="T261" s="65"/>
      <c r="U261" s="54" t="s">
        <v>602</v>
      </c>
      <c r="V261" s="64"/>
      <c r="W261" s="64">
        <v>1100</v>
      </c>
      <c r="X261" s="53"/>
      <c r="Y261" s="53"/>
      <c r="Z261" s="70" t="s">
        <v>82</v>
      </c>
      <c r="AA261" s="10" t="s">
        <v>238</v>
      </c>
    </row>
    <row r="262" spans="1:28" ht="88.95" customHeight="1" thickBot="1" x14ac:dyDescent="0.35">
      <c r="A262" s="19" t="s">
        <v>603</v>
      </c>
      <c r="B262" s="137" t="s">
        <v>240</v>
      </c>
      <c r="C262" s="35"/>
      <c r="D262" s="65"/>
      <c r="E262" s="66"/>
      <c r="F262" s="66"/>
      <c r="G262" s="66"/>
      <c r="H262" s="65"/>
      <c r="I262" s="66"/>
      <c r="J262" s="66"/>
      <c r="K262" s="66"/>
      <c r="L262" s="65"/>
      <c r="M262" s="66"/>
      <c r="N262" s="66"/>
      <c r="O262" s="66"/>
      <c r="P262" s="65"/>
      <c r="Q262" s="66"/>
      <c r="R262" s="66"/>
      <c r="S262" s="66"/>
      <c r="T262" s="65"/>
      <c r="U262" s="54" t="s">
        <v>241</v>
      </c>
      <c r="V262" s="64"/>
      <c r="W262" s="64">
        <v>8600</v>
      </c>
      <c r="X262" s="53"/>
      <c r="Y262" s="53"/>
      <c r="Z262" s="70" t="s">
        <v>100</v>
      </c>
      <c r="AA262" s="10" t="s">
        <v>238</v>
      </c>
    </row>
    <row r="263" spans="1:28" ht="102.6" customHeight="1" thickBot="1" x14ac:dyDescent="0.35">
      <c r="A263" s="19" t="s">
        <v>604</v>
      </c>
      <c r="B263" s="137" t="s">
        <v>605</v>
      </c>
      <c r="C263" s="36"/>
      <c r="D263" s="102"/>
      <c r="E263" s="23"/>
      <c r="F263" s="23"/>
      <c r="G263" s="23"/>
      <c r="H263" s="102"/>
      <c r="I263" s="63"/>
      <c r="J263" s="63"/>
      <c r="K263" s="63"/>
      <c r="L263" s="102"/>
      <c r="M263" s="23"/>
      <c r="N263" s="23"/>
      <c r="O263" s="23"/>
      <c r="P263" s="102"/>
      <c r="Q263" s="23"/>
      <c r="R263" s="23"/>
      <c r="S263" s="23"/>
      <c r="T263" s="102"/>
      <c r="U263" s="23" t="s">
        <v>606</v>
      </c>
      <c r="V263" s="34"/>
      <c r="W263" s="34">
        <v>4645</v>
      </c>
      <c r="X263" s="2"/>
      <c r="Y263" s="2"/>
      <c r="Z263" s="70" t="s">
        <v>215</v>
      </c>
      <c r="AA263" s="10" t="s">
        <v>230</v>
      </c>
    </row>
    <row r="264" spans="1:28" ht="133.19999999999999" customHeight="1" thickBot="1" x14ac:dyDescent="0.35">
      <c r="A264" s="19" t="s">
        <v>607</v>
      </c>
      <c r="B264" s="137" t="s">
        <v>608</v>
      </c>
      <c r="C264" s="36"/>
      <c r="D264" s="102"/>
      <c r="E264" s="34"/>
      <c r="F264" s="34"/>
      <c r="G264" s="34"/>
      <c r="H264" s="102"/>
      <c r="I264" s="34"/>
      <c r="J264" s="34"/>
      <c r="K264" s="34"/>
      <c r="L264" s="102"/>
      <c r="M264" s="63"/>
      <c r="N264" s="63"/>
      <c r="O264" s="63"/>
      <c r="P264" s="102"/>
      <c r="Q264" s="34"/>
      <c r="R264" s="34"/>
      <c r="S264" s="34"/>
      <c r="T264" s="102"/>
      <c r="U264" s="23" t="s">
        <v>609</v>
      </c>
      <c r="V264" s="34"/>
      <c r="W264" s="34">
        <v>4645</v>
      </c>
      <c r="X264" s="2"/>
      <c r="Y264" s="2"/>
      <c r="Z264" s="70" t="s">
        <v>215</v>
      </c>
      <c r="AA264" s="10" t="s">
        <v>230</v>
      </c>
    </row>
    <row r="265" spans="1:28" ht="99.6" customHeight="1" thickBot="1" x14ac:dyDescent="0.35">
      <c r="A265" s="19" t="s">
        <v>610</v>
      </c>
      <c r="B265" s="137" t="s">
        <v>611</v>
      </c>
      <c r="C265" s="36" t="s">
        <v>612</v>
      </c>
      <c r="D265" s="102"/>
      <c r="E265" s="34"/>
      <c r="F265" s="34"/>
      <c r="G265" s="34"/>
      <c r="H265" s="102"/>
      <c r="I265" s="34"/>
      <c r="J265" s="34"/>
      <c r="K265" s="34"/>
      <c r="L265" s="102"/>
      <c r="M265" s="34"/>
      <c r="N265" s="34"/>
      <c r="O265" s="34"/>
      <c r="P265" s="102"/>
      <c r="Q265" s="63"/>
      <c r="R265" s="63"/>
      <c r="S265" s="63"/>
      <c r="T265" s="102"/>
      <c r="U265" s="23" t="s">
        <v>613</v>
      </c>
      <c r="V265" s="34"/>
      <c r="W265" s="34">
        <v>4645</v>
      </c>
      <c r="X265" s="2"/>
      <c r="Y265" s="2"/>
      <c r="Z265" s="70" t="s">
        <v>215</v>
      </c>
      <c r="AA265" s="10" t="s">
        <v>230</v>
      </c>
    </row>
    <row r="266" spans="1:28" ht="59.4" customHeight="1" thickBot="1" x14ac:dyDescent="0.35">
      <c r="A266" s="19" t="s">
        <v>614</v>
      </c>
      <c r="B266" s="137" t="s">
        <v>615</v>
      </c>
      <c r="C266" s="36" t="s">
        <v>612</v>
      </c>
      <c r="D266" s="102"/>
      <c r="E266" s="63"/>
      <c r="F266" s="63"/>
      <c r="G266" s="63"/>
      <c r="H266" s="102"/>
      <c r="I266" s="63"/>
      <c r="J266" s="63"/>
      <c r="K266" s="63"/>
      <c r="L266" s="102"/>
      <c r="M266" s="63"/>
      <c r="N266" s="63"/>
      <c r="O266" s="63"/>
      <c r="P266" s="102"/>
      <c r="Q266" s="63"/>
      <c r="R266" s="63"/>
      <c r="S266" s="63"/>
      <c r="T266" s="102"/>
      <c r="U266" s="23" t="s">
        <v>616</v>
      </c>
      <c r="V266" s="34"/>
      <c r="W266" s="34">
        <v>364</v>
      </c>
      <c r="X266" s="2"/>
      <c r="Y266" s="2"/>
      <c r="Z266" s="70" t="s">
        <v>215</v>
      </c>
      <c r="AA266" s="10" t="s">
        <v>238</v>
      </c>
    </row>
    <row r="267" spans="1:28" ht="51.6" customHeight="1" thickBot="1" x14ac:dyDescent="0.35">
      <c r="A267" s="19" t="s">
        <v>617</v>
      </c>
      <c r="B267" s="139" t="s">
        <v>618</v>
      </c>
      <c r="C267" s="36"/>
      <c r="D267" s="102"/>
      <c r="E267" s="63"/>
      <c r="F267" s="63"/>
      <c r="G267" s="63"/>
      <c r="H267" s="102"/>
      <c r="I267" s="63"/>
      <c r="J267" s="63"/>
      <c r="K267" s="63"/>
      <c r="L267" s="102"/>
      <c r="M267" s="63"/>
      <c r="N267" s="63"/>
      <c r="O267" s="63"/>
      <c r="P267" s="102"/>
      <c r="Q267" s="63"/>
      <c r="R267" s="63"/>
      <c r="S267" s="63"/>
      <c r="T267" s="102"/>
      <c r="U267" s="23" t="s">
        <v>619</v>
      </c>
      <c r="V267" s="34"/>
      <c r="W267" s="34">
        <v>6364</v>
      </c>
      <c r="X267" s="2"/>
      <c r="Y267" s="2"/>
      <c r="Z267" s="70" t="s">
        <v>82</v>
      </c>
      <c r="AA267" s="10" t="s">
        <v>230</v>
      </c>
    </row>
    <row r="268" spans="1:28" ht="27" customHeight="1" x14ac:dyDescent="0.3">
      <c r="A268" s="147"/>
      <c r="B268" s="141"/>
      <c r="C268" s="87"/>
      <c r="D268" s="88"/>
      <c r="E268" s="89"/>
      <c r="F268" s="89"/>
      <c r="G268" s="89"/>
      <c r="H268" s="88"/>
      <c r="I268" s="89"/>
      <c r="J268" s="89"/>
      <c r="K268" s="89"/>
      <c r="L268" s="88"/>
      <c r="M268" s="89"/>
      <c r="N268" s="89"/>
      <c r="O268" s="89"/>
      <c r="P268" s="88"/>
      <c r="Q268" s="89"/>
      <c r="R268" s="89"/>
      <c r="S268" s="89"/>
      <c r="T268" s="88"/>
      <c r="U268" s="86"/>
      <c r="V268" s="90"/>
      <c r="W268" s="190">
        <f>SUM(W259:W267)</f>
        <v>40363</v>
      </c>
      <c r="X268" s="91"/>
      <c r="Y268" s="91"/>
      <c r="Z268" s="92"/>
      <c r="AA268" s="10"/>
    </row>
    <row r="269" spans="1:28" ht="42.6" customHeight="1" x14ac:dyDescent="0.35">
      <c r="A269" s="246" t="s">
        <v>620</v>
      </c>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8"/>
      <c r="AA269" s="5"/>
      <c r="AB269" s="5"/>
    </row>
    <row r="270" spans="1:28" ht="42.6" customHeight="1" x14ac:dyDescent="0.3">
      <c r="A270" s="130" t="s">
        <v>621</v>
      </c>
      <c r="B270" s="145" t="s">
        <v>622</v>
      </c>
      <c r="C270" s="22"/>
      <c r="D270" s="4"/>
      <c r="E270" s="93"/>
      <c r="F270" s="93"/>
      <c r="G270" s="93"/>
      <c r="H270" s="4"/>
      <c r="I270" s="93"/>
      <c r="J270" s="93"/>
      <c r="K270" s="93"/>
      <c r="L270" s="4"/>
      <c r="M270" s="93"/>
      <c r="N270" s="93"/>
      <c r="O270" s="93"/>
      <c r="P270" s="4"/>
      <c r="Q270" s="93"/>
      <c r="R270" s="93"/>
      <c r="S270" s="93"/>
      <c r="T270" s="4"/>
      <c r="U270" s="33" t="s">
        <v>623</v>
      </c>
      <c r="V270" s="53"/>
      <c r="W270" s="53">
        <v>103652</v>
      </c>
      <c r="X270" s="53"/>
      <c r="Y270" s="53"/>
      <c r="Z270" s="53" t="s">
        <v>82</v>
      </c>
    </row>
    <row r="271" spans="1:28" ht="31.2" x14ac:dyDescent="0.3">
      <c r="A271" s="130" t="s">
        <v>624</v>
      </c>
      <c r="B271" s="145" t="s">
        <v>625</v>
      </c>
      <c r="C271" s="22"/>
      <c r="D271" s="4"/>
      <c r="E271" s="93"/>
      <c r="F271" s="93"/>
      <c r="G271" s="93"/>
      <c r="H271" s="4"/>
      <c r="I271" s="93"/>
      <c r="J271" s="93"/>
      <c r="K271" s="93"/>
      <c r="L271" s="4"/>
      <c r="M271" s="93"/>
      <c r="N271" s="93"/>
      <c r="O271" s="93"/>
      <c r="P271" s="4"/>
      <c r="Q271" s="93"/>
      <c r="R271" s="93"/>
      <c r="S271" s="93"/>
      <c r="T271" s="4"/>
      <c r="U271" s="33" t="s">
        <v>626</v>
      </c>
      <c r="V271" s="53"/>
      <c r="W271" s="94">
        <v>9090.9090909090901</v>
      </c>
      <c r="X271" s="53"/>
      <c r="Y271" s="53"/>
      <c r="Z271" s="53" t="s">
        <v>82</v>
      </c>
    </row>
    <row r="272" spans="1:28" s="5" customFormat="1" ht="36" customHeight="1" x14ac:dyDescent="0.3">
      <c r="A272" s="130" t="s">
        <v>627</v>
      </c>
      <c r="B272" s="145" t="s">
        <v>628</v>
      </c>
      <c r="C272" s="22"/>
      <c r="D272" s="4"/>
      <c r="E272" s="93"/>
      <c r="F272" s="93"/>
      <c r="G272" s="93"/>
      <c r="H272" s="4"/>
      <c r="I272" s="93"/>
      <c r="J272" s="93"/>
      <c r="K272" s="93"/>
      <c r="L272" s="4"/>
      <c r="M272" s="93"/>
      <c r="N272" s="93"/>
      <c r="O272" s="93"/>
      <c r="P272" s="4"/>
      <c r="Q272" s="93"/>
      <c r="R272" s="93"/>
      <c r="S272" s="93"/>
      <c r="T272" s="4"/>
      <c r="U272" s="33" t="s">
        <v>629</v>
      </c>
      <c r="V272" s="53"/>
      <c r="W272" s="94">
        <v>10909.09090909091</v>
      </c>
      <c r="X272" s="53"/>
      <c r="Y272" s="53"/>
      <c r="Z272" s="53" t="s">
        <v>82</v>
      </c>
      <c r="AA272"/>
      <c r="AB272"/>
    </row>
    <row r="273" spans="1:26" ht="41.4" customHeight="1" x14ac:dyDescent="0.3">
      <c r="A273" s="130" t="s">
        <v>630</v>
      </c>
      <c r="B273" s="145" t="s">
        <v>631</v>
      </c>
      <c r="C273" s="22"/>
      <c r="D273" s="4"/>
      <c r="E273" s="93"/>
      <c r="F273" s="93"/>
      <c r="G273" s="93"/>
      <c r="H273" s="4"/>
      <c r="I273" s="93"/>
      <c r="J273" s="93"/>
      <c r="K273" s="93"/>
      <c r="L273" s="4"/>
      <c r="M273" s="93"/>
      <c r="N273" s="93"/>
      <c r="O273" s="93"/>
      <c r="P273" s="4"/>
      <c r="Q273" s="93"/>
      <c r="R273" s="93"/>
      <c r="S273" s="93"/>
      <c r="T273" s="4"/>
      <c r="U273" s="33" t="s">
        <v>632</v>
      </c>
      <c r="V273" s="53"/>
      <c r="W273" s="94">
        <v>909.09090909090912</v>
      </c>
      <c r="X273" s="53"/>
      <c r="Y273" s="53"/>
      <c r="Z273" s="53" t="s">
        <v>82</v>
      </c>
    </row>
    <row r="274" spans="1:26" ht="33.6" customHeight="1" x14ac:dyDescent="0.3">
      <c r="A274" s="129" t="s">
        <v>633</v>
      </c>
      <c r="B274" s="145" t="s">
        <v>634</v>
      </c>
      <c r="C274" s="22"/>
      <c r="D274" s="4"/>
      <c r="E274" s="93"/>
      <c r="F274" s="93"/>
      <c r="G274" s="93"/>
      <c r="H274" s="4"/>
      <c r="I274" s="93"/>
      <c r="J274" s="93"/>
      <c r="K274" s="93"/>
      <c r="L274" s="4"/>
      <c r="M274" s="93"/>
      <c r="N274" s="93"/>
      <c r="O274" s="93"/>
      <c r="P274" s="4"/>
      <c r="Q274" s="93"/>
      <c r="R274" s="93"/>
      <c r="S274" s="93"/>
      <c r="T274" s="4"/>
      <c r="U274" s="33" t="s">
        <v>635</v>
      </c>
      <c r="V274" s="53"/>
      <c r="W274" s="94">
        <v>454.54545454545456</v>
      </c>
      <c r="X274" s="53"/>
      <c r="Y274" s="53"/>
      <c r="Z274" s="53" t="s">
        <v>82</v>
      </c>
    </row>
    <row r="275" spans="1:26" ht="36.6" customHeight="1" x14ac:dyDescent="0.3">
      <c r="A275" s="129" t="s">
        <v>636</v>
      </c>
      <c r="B275" s="145" t="s">
        <v>634</v>
      </c>
      <c r="C275" s="22"/>
      <c r="D275" s="4"/>
      <c r="E275" s="93"/>
      <c r="F275" s="93"/>
      <c r="G275" s="93"/>
      <c r="H275" s="4"/>
      <c r="I275" s="93"/>
      <c r="J275" s="93"/>
      <c r="K275" s="93"/>
      <c r="L275" s="4"/>
      <c r="M275" s="93"/>
      <c r="N275" s="93"/>
      <c r="O275" s="93"/>
      <c r="P275" s="4"/>
      <c r="Q275" s="93"/>
      <c r="R275" s="93"/>
      <c r="S275" s="93"/>
      <c r="T275" s="4"/>
      <c r="U275" s="33" t="s">
        <v>637</v>
      </c>
      <c r="V275" s="53"/>
      <c r="W275" s="94">
        <v>4545.454545454545</v>
      </c>
      <c r="X275" s="53"/>
      <c r="Y275" s="53"/>
      <c r="Z275" s="53" t="s">
        <v>82</v>
      </c>
    </row>
    <row r="276" spans="1:26" ht="58.8" customHeight="1" x14ac:dyDescent="0.3">
      <c r="A276" s="197" t="s">
        <v>642</v>
      </c>
      <c r="B276" s="140" t="s">
        <v>643</v>
      </c>
      <c r="D276" s="4"/>
      <c r="E276" s="2"/>
      <c r="F276" s="2"/>
      <c r="G276" s="2"/>
      <c r="H276" s="4"/>
      <c r="I276" s="93"/>
      <c r="J276" s="93"/>
      <c r="K276" s="93"/>
      <c r="L276" s="4"/>
      <c r="M276" s="93"/>
      <c r="N276" s="93"/>
      <c r="O276" s="93"/>
      <c r="Q276" s="93"/>
      <c r="R276" s="93"/>
      <c r="S276" s="93"/>
      <c r="T276" s="18"/>
      <c r="U276" s="13" t="s">
        <v>644</v>
      </c>
      <c r="V276" s="18"/>
      <c r="W276" s="18">
        <v>80000</v>
      </c>
      <c r="X276" s="18"/>
      <c r="Y276" s="18"/>
      <c r="Z276" s="53" t="s">
        <v>100</v>
      </c>
    </row>
    <row r="277" spans="1:26" ht="49.2" customHeight="1" x14ac:dyDescent="0.3">
      <c r="A277" s="197" t="s">
        <v>645</v>
      </c>
      <c r="B277" s="140" t="s">
        <v>646</v>
      </c>
      <c r="D277" s="4"/>
      <c r="E277" s="2"/>
      <c r="F277" s="2"/>
      <c r="G277" s="2"/>
      <c r="H277" s="4"/>
      <c r="I277" s="93"/>
      <c r="J277" s="93"/>
      <c r="K277" s="93"/>
      <c r="L277" s="4"/>
      <c r="M277" s="93"/>
      <c r="N277" s="93"/>
      <c r="O277" s="93"/>
      <c r="Q277" s="93"/>
      <c r="R277" s="93"/>
      <c r="S277" s="93"/>
      <c r="T277" s="18"/>
      <c r="U277" s="13"/>
      <c r="V277" s="18"/>
      <c r="W277" s="18">
        <v>30000</v>
      </c>
      <c r="X277" s="18"/>
      <c r="Y277" s="18"/>
      <c r="Z277" s="53" t="s">
        <v>82</v>
      </c>
    </row>
    <row r="278" spans="1:26" ht="30.6" customHeight="1" thickBot="1" x14ac:dyDescent="0.35">
      <c r="A278" s="197"/>
      <c r="B278" s="140"/>
      <c r="D278" s="272"/>
      <c r="E278" s="273"/>
      <c r="F278" s="273"/>
      <c r="G278" s="273"/>
      <c r="H278" s="272"/>
      <c r="I278" s="274"/>
      <c r="J278" s="274"/>
      <c r="K278" s="274"/>
      <c r="L278" s="272"/>
      <c r="M278" s="274"/>
      <c r="N278" s="274"/>
      <c r="O278" s="274"/>
      <c r="Q278" s="274"/>
      <c r="R278" s="274"/>
      <c r="S278" s="274"/>
      <c r="T278" s="18"/>
      <c r="U278" s="13"/>
      <c r="V278" s="18"/>
      <c r="W278" s="276">
        <f>SUM(W270:W277)</f>
        <v>239561.09090909091</v>
      </c>
      <c r="X278" s="18"/>
      <c r="Y278" s="18"/>
      <c r="Z278" s="277"/>
    </row>
    <row r="279" spans="1:26" ht="33.6" customHeight="1" thickBot="1" x14ac:dyDescent="0.35">
      <c r="A279" s="18" t="s">
        <v>638</v>
      </c>
      <c r="B279" s="140"/>
      <c r="D279" s="272"/>
      <c r="E279" s="273"/>
      <c r="F279" s="273"/>
      <c r="G279" s="273"/>
      <c r="H279" s="272"/>
      <c r="I279" s="274"/>
      <c r="J279" s="274"/>
      <c r="K279" s="274"/>
      <c r="L279" s="272"/>
      <c r="M279" s="274"/>
      <c r="N279" s="274"/>
      <c r="O279" s="274"/>
      <c r="Q279" s="274"/>
      <c r="R279" s="274"/>
      <c r="S279" s="274"/>
      <c r="T279" s="18"/>
      <c r="U279" s="13"/>
      <c r="V279" s="18"/>
      <c r="W279" s="192">
        <f>W278+W268+W257+W247+W244+W239+W236+W191</f>
        <v>439989.09090909094</v>
      </c>
      <c r="X279" s="18"/>
      <c r="Y279" s="18"/>
      <c r="Z279" s="277"/>
    </row>
    <row r="280" spans="1:26" ht="31.8" customHeight="1" x14ac:dyDescent="0.3">
      <c r="A280" s="192" t="s">
        <v>648</v>
      </c>
      <c r="B280" s="192"/>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row>
    <row r="281" spans="1:26" ht="51" customHeight="1" thickBot="1" x14ac:dyDescent="0.35">
      <c r="A281" s="197" t="s">
        <v>649</v>
      </c>
      <c r="B281" s="140"/>
      <c r="D281" s="4"/>
      <c r="E281" s="2"/>
      <c r="F281" s="2"/>
      <c r="G281" s="2"/>
      <c r="H281" s="4"/>
      <c r="I281" s="93"/>
      <c r="J281" s="93"/>
      <c r="K281" s="93"/>
      <c r="L281" s="4"/>
      <c r="M281" s="93"/>
      <c r="N281" s="93"/>
      <c r="O281" s="93"/>
      <c r="Q281" s="93"/>
      <c r="R281" s="93"/>
      <c r="S281" s="93"/>
      <c r="T281" s="18"/>
      <c r="U281" s="13"/>
      <c r="V281" s="18"/>
      <c r="W281" s="18">
        <v>428581.2</v>
      </c>
      <c r="X281" s="18"/>
      <c r="Y281" s="18"/>
      <c r="Z281" s="277" t="s">
        <v>100</v>
      </c>
    </row>
    <row r="282" spans="1:26" ht="48" customHeight="1" thickBot="1" x14ac:dyDescent="0.35">
      <c r="A282" s="17" t="s">
        <v>650</v>
      </c>
      <c r="B282" s="134" t="s">
        <v>141</v>
      </c>
      <c r="C282" s="43"/>
      <c r="D282" s="44"/>
      <c r="E282" s="107"/>
      <c r="F282" s="107"/>
      <c r="G282" s="107"/>
      <c r="H282" s="44"/>
      <c r="I282" s="107"/>
      <c r="J282" s="107"/>
      <c r="K282" s="107"/>
      <c r="L282" s="44"/>
      <c r="M282" s="43"/>
      <c r="N282" s="43"/>
      <c r="O282" s="43"/>
      <c r="P282" s="44"/>
      <c r="Q282" s="43"/>
      <c r="R282" s="43"/>
      <c r="S282" s="43"/>
      <c r="T282" s="44"/>
      <c r="U282" s="43"/>
      <c r="V282" s="43"/>
      <c r="W282" s="43">
        <v>49830.15</v>
      </c>
      <c r="X282" s="18"/>
      <c r="Y282" s="18"/>
      <c r="Z282" s="277" t="s">
        <v>100</v>
      </c>
    </row>
    <row r="283" spans="1:26" ht="30" customHeight="1" x14ac:dyDescent="0.3">
      <c r="D283" s="4"/>
      <c r="E283" s="2"/>
      <c r="F283" s="2"/>
      <c r="G283" s="2"/>
      <c r="H283" s="4"/>
      <c r="I283" s="2"/>
      <c r="J283" s="2"/>
      <c r="K283" s="2"/>
      <c r="L283" s="4"/>
      <c r="M283" s="2"/>
      <c r="N283" s="2"/>
      <c r="O283" s="2"/>
      <c r="Q283" s="2"/>
      <c r="R283" s="2"/>
      <c r="S283" s="2"/>
      <c r="W283" s="191">
        <f>SUM(W281:W282)</f>
        <v>478411.35000000003</v>
      </c>
    </row>
    <row r="284" spans="1:26" ht="33.6" customHeight="1" x14ac:dyDescent="0.3">
      <c r="A284" s="18" t="s">
        <v>651</v>
      </c>
      <c r="D284" s="4"/>
      <c r="E284" s="2"/>
      <c r="F284" s="2"/>
      <c r="G284" s="2"/>
      <c r="H284" s="4"/>
      <c r="I284" s="2"/>
      <c r="J284" s="2"/>
      <c r="K284" s="2"/>
      <c r="L284" s="4"/>
      <c r="M284" s="2"/>
      <c r="N284" s="2"/>
      <c r="O284" s="2"/>
      <c r="Q284" s="2"/>
      <c r="R284" s="2"/>
      <c r="S284" s="2"/>
      <c r="W284" s="275">
        <f>W283</f>
        <v>478411.35000000003</v>
      </c>
    </row>
    <row r="285" spans="1:26" s="163" customFormat="1" ht="42" customHeight="1" x14ac:dyDescent="0.35">
      <c r="A285" s="160" t="s">
        <v>639</v>
      </c>
      <c r="B285" s="161"/>
      <c r="C285" s="162"/>
      <c r="D285" s="162"/>
      <c r="E285" s="162"/>
      <c r="F285" s="162"/>
      <c r="G285" s="162"/>
      <c r="H285" s="162"/>
      <c r="I285" s="162"/>
      <c r="J285" s="162"/>
      <c r="K285" s="162"/>
      <c r="L285" s="162"/>
      <c r="M285" s="162"/>
      <c r="N285" s="162"/>
      <c r="O285" s="162"/>
      <c r="P285" s="162"/>
      <c r="Q285" s="162"/>
      <c r="R285" s="162"/>
      <c r="S285" s="162"/>
      <c r="T285" s="162"/>
      <c r="U285" s="162"/>
      <c r="V285" s="162"/>
      <c r="W285" s="159">
        <f>W284+W279+W180+W168+W116+W65+W38</f>
        <v>2900000.4340909091</v>
      </c>
      <c r="Z285"/>
    </row>
    <row r="287" spans="1:26" x14ac:dyDescent="0.3">
      <c r="W287" s="271"/>
    </row>
  </sheetData>
  <mergeCells count="59">
    <mergeCell ref="D5:Z5"/>
    <mergeCell ref="Z6:Z7"/>
    <mergeCell ref="I6:K6"/>
    <mergeCell ref="L6:L7"/>
    <mergeCell ref="M6:O6"/>
    <mergeCell ref="P6:P7"/>
    <mergeCell ref="Q6:S6"/>
    <mergeCell ref="T6:T7"/>
    <mergeCell ref="U6:U7"/>
    <mergeCell ref="V6:V7"/>
    <mergeCell ref="W6:W7"/>
    <mergeCell ref="X6:X7"/>
    <mergeCell ref="Y6:Y7"/>
    <mergeCell ref="F1:Z1"/>
    <mergeCell ref="F2:G2"/>
    <mergeCell ref="D3:Z3"/>
    <mergeCell ref="F4:G4"/>
    <mergeCell ref="H4:Z4"/>
    <mergeCell ref="A67:Z67"/>
    <mergeCell ref="A81:Z81"/>
    <mergeCell ref="B6:B7"/>
    <mergeCell ref="C6:C7"/>
    <mergeCell ref="D6:D7"/>
    <mergeCell ref="E6:G6"/>
    <mergeCell ref="H6:H7"/>
    <mergeCell ref="A15:Z15"/>
    <mergeCell ref="A23:Z23"/>
    <mergeCell ref="A30:Z30"/>
    <mergeCell ref="A39:Z39"/>
    <mergeCell ref="A40:Z40"/>
    <mergeCell ref="A6:A7"/>
    <mergeCell ref="A57:Z57"/>
    <mergeCell ref="A66:Z66"/>
    <mergeCell ref="A123:Z123"/>
    <mergeCell ref="A126:Z126"/>
    <mergeCell ref="A138:Z138"/>
    <mergeCell ref="A142:Z142"/>
    <mergeCell ref="A147:Z147"/>
    <mergeCell ref="A96:Z96"/>
    <mergeCell ref="A99:Z99"/>
    <mergeCell ref="A117:Z117"/>
    <mergeCell ref="A118:Z118"/>
    <mergeCell ref="A121:Z121"/>
    <mergeCell ref="A86:Z86"/>
    <mergeCell ref="A8:Z8"/>
    <mergeCell ref="A9:Z9"/>
    <mergeCell ref="A269:Z269"/>
    <mergeCell ref="A169:Z169"/>
    <mergeCell ref="A170:Z170"/>
    <mergeCell ref="A181:Z181"/>
    <mergeCell ref="A182:Z182"/>
    <mergeCell ref="A192:Z192"/>
    <mergeCell ref="A237:Z237"/>
    <mergeCell ref="A240:Z240"/>
    <mergeCell ref="A245:Z245"/>
    <mergeCell ref="A248:Z248"/>
    <mergeCell ref="A258:Z258"/>
    <mergeCell ref="A154:Z154"/>
    <mergeCell ref="A91:Z9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4" ma:contentTypeDescription="Create a new document." ma:contentTypeScope="" ma:versionID="b4f9a02662d3b8955ba9de210575397a">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c25ca4ebd4cc55bbee69c056d2bf5514"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A2A2E1-9A66-45FB-818A-471A78F1A63D}">
  <ds:schemaRefs>
    <ds:schemaRef ds:uri="http://schemas.microsoft.com/office/2006/metadata/properties"/>
    <ds:schemaRef ds:uri="http://schemas.microsoft.com/office/2006/documentManagement/types"/>
    <ds:schemaRef ds:uri="aeaaafad-0aeb-47f1-beb2-3e40a0446ae1"/>
    <ds:schemaRef ds:uri="http://purl.org/dc/elements/1.1/"/>
    <ds:schemaRef ds:uri="http://schemas.openxmlformats.org/package/2006/metadata/core-properties"/>
    <ds:schemaRef ds:uri="http://www.w3.org/XML/1998/namespace"/>
    <ds:schemaRef ds:uri="http://purl.org/dc/terms/"/>
    <ds:schemaRef ds:uri="http://schemas.microsoft.com/office/infopath/2007/PartnerControls"/>
    <ds:schemaRef ds:uri="794cbd40-fc6d-4c0a-9217-0f6cd4b26116"/>
    <ds:schemaRef ds:uri="http://purl.org/dc/dcmitype/"/>
  </ds:schemaRefs>
</ds:datastoreItem>
</file>

<file path=customXml/itemProps2.xml><?xml version="1.0" encoding="utf-8"?>
<ds:datastoreItem xmlns:ds="http://schemas.openxmlformats.org/officeDocument/2006/customXml" ds:itemID="{43F0CC65-FABF-417A-AFBE-79364FA85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C6B7A-07D8-4804-9210-BC5B1D599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PTAB 2022 DAQES FINAL 27112 vf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HP</cp:lastModifiedBy>
  <cp:revision/>
  <dcterms:created xsi:type="dcterms:W3CDTF">2020-10-26T16:13:38Z</dcterms:created>
  <dcterms:modified xsi:type="dcterms:W3CDTF">2022-05-31T09:21:34Z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